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'Лист1'!$7:$9</definedName>
    <definedName name="_xlnm.Print_Area" localSheetId="0">'Лист1'!$A$1:$L$122</definedName>
  </definedNames>
  <calcPr fullCalcOnLoad="1"/>
</workbook>
</file>

<file path=xl/sharedStrings.xml><?xml version="1.0" encoding="utf-8"?>
<sst xmlns="http://schemas.openxmlformats.org/spreadsheetml/2006/main" count="182" uniqueCount="169">
  <si>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</si>
  <si>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</si>
  <si>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</si>
  <si>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</si>
  <si>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</si>
  <si>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</si>
  <si>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</si>
  <si>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</si>
  <si>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</si>
  <si>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</si>
  <si>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</si>
  <si>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</si>
  <si>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</si>
  <si>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</si>
  <si>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</si>
  <si>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</si>
  <si>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</si>
  <si>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</si>
  <si>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</si>
  <si>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</si>
  <si>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</si>
  <si>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</si>
  <si>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</si>
  <si>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</si>
  <si>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</si>
  <si>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</si>
  <si>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</si>
  <si>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</si>
  <si>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</si>
  <si>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</si>
  <si>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</si>
  <si>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</si>
  <si>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</si>
  <si>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</si>
  <si>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</si>
  <si>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</si>
  <si>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</si>
  <si>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</si>
  <si>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</si>
  <si>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</si>
  <si>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</si>
  <si>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</si>
  <si>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</si>
  <si>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</si>
  <si>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</si>
  <si>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</si>
  <si>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</si>
  <si>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</si>
  <si>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</si>
  <si>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</si>
  <si>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</si>
  <si>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</si>
  <si>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</si>
  <si>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</si>
  <si>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</si>
  <si>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</si>
  <si>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</si>
  <si>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</si>
  <si>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</si>
  <si>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</si>
  <si>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</si>
  <si>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</si>
  <si>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</si>
  <si>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</si>
  <si>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</si>
  <si>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</si>
  <si>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</si>
  <si>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</si>
  <si>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</si>
  <si>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</si>
  <si>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</si>
  <si>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</si>
  <si>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</si>
  <si>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</si>
  <si>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</si>
  <si>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</si>
  <si>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</si>
  <si>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</si>
  <si>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</si>
  <si>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</si>
  <si>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</si>
  <si>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</si>
  <si>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</si>
  <si>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</si>
  <si>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</si>
  <si>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</si>
  <si>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</si>
  <si>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</si>
  <si>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</si>
  <si>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</si>
  <si>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</si>
  <si>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</si>
  <si>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</si>
  <si>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</si>
  <si>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</si>
  <si>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</si>
  <si>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</si>
  <si>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</si>
  <si>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</si>
  <si>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</si>
  <si>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</si>
  <si>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</si>
  <si>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</si>
  <si>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</si>
  <si>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</si>
  <si>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</si>
  <si>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</si>
  <si>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</si>
  <si>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</si>
  <si>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</si>
  <si>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</si>
  <si>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</si>
  <si>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</si>
  <si>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</si>
  <si>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</si>
  <si>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</si>
  <si>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</si>
  <si>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Дотацiя житлово-комунальному господарству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</si>
  <si>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</si>
  <si>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</si>
  <si>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</si>
  <si>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</si>
  <si>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</si>
  <si>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</si>
  <si>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</si>
  <si>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</si>
  <si>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</si>
  <si>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</si>
  <si>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</si>
  <si>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</si>
  <si>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</si>
  <si>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</si>
  <si>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</si>
  <si>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</si>
  <si>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</si>
  <si>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</si>
  <si>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</si>
  <si>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</si>
  <si>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</si>
  <si>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</si>
  <si>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</si>
  <si>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</si>
  <si>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Видатки, не віднесені до основних груп</t>
  </si>
  <si>
    <t>Разом видатків</t>
  </si>
  <si>
    <t>ВИДАТКИ</t>
  </si>
  <si>
    <t>Землеустрій</t>
  </si>
  <si>
    <r>
      <t xml:space="preserve">   про виконання міського бюджету м. Лисичанська за </t>
    </r>
    <r>
      <rPr>
        <b/>
        <sz val="14"/>
        <rFont val="Arial"/>
        <family val="2"/>
      </rPr>
      <t>І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0"/>
      </rPr>
      <t xml:space="preserve">півріччя 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2014 року.</t>
    </r>
  </si>
  <si>
    <t>Виконано          за 1 півріччя 2013 року</t>
  </si>
  <si>
    <t>Виконано                  за 1 півріччя 2013 рік</t>
  </si>
  <si>
    <t>План                           на 1 півріччя  2014 р. з урахуванням внесених змін</t>
  </si>
  <si>
    <t>План на 2014р. з урахуванням внесених змін</t>
  </si>
  <si>
    <t>виконан-ня  1 півріччя 2013року</t>
  </si>
  <si>
    <t>плану на 1півріччя 2014 рік</t>
  </si>
  <si>
    <t xml:space="preserve">Виконано за 1 півріччя  2014 року  </t>
  </si>
  <si>
    <t>виконання  2013року</t>
  </si>
  <si>
    <t>плану на  2014 рік</t>
  </si>
  <si>
    <t>Додаток</t>
  </si>
  <si>
    <t>до рішення виконавчого комітету</t>
  </si>
  <si>
    <t xml:space="preserve">Перший заступник міського голови                                                                                        </t>
  </si>
  <si>
    <t>А.Л.Шальнєв</t>
  </si>
  <si>
    <t xml:space="preserve">Начальник фінансового управління              </t>
  </si>
  <si>
    <t>М.Г.Солодовник</t>
  </si>
  <si>
    <t xml:space="preserve">Виконано за 1 півріччя 2014 року  </t>
  </si>
  <si>
    <t>Податок на нерухоме майно, відмінне від земельної ділянки </t>
  </si>
  <si>
    <t>Туристичний збір </t>
  </si>
  <si>
    <t>Збір за провадження деяких видів підприємницької діяльності </t>
  </si>
  <si>
    <t>Єдиний податок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</si>
  <si>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</si>
  <si>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від "19"   08.2014 р. № 260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</si>
</sst>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10.5"/>
      <name val="Arial Cyr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/>
    </xf>
    <xf numFmtId="189" fontId="14" fillId="0" borderId="21" xfId="0" applyNumberFormat="1" applyFont="1" applyBorder="1" applyAlignment="1">
      <alignment/>
    </xf>
    <xf numFmtId="0" fontId="4" fillId="0" borderId="21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4" fontId="4" fillId="0" borderId="21" xfId="0" applyNumberFormat="1" applyFont="1" applyBorder="1" applyAlignment="1">
      <alignment vertical="top" wrapText="1"/>
    </xf>
    <xf numFmtId="189" fontId="4" fillId="0" borderId="21" xfId="0" applyNumberFormat="1" applyFont="1" applyBorder="1" applyAlignment="1">
      <alignment vertical="top" wrapText="1"/>
    </xf>
    <xf numFmtId="189" fontId="4" fillId="0" borderId="22" xfId="0" applyNumberFormat="1" applyFont="1" applyBorder="1" applyAlignment="1">
      <alignment vertical="top" wrapText="1"/>
    </xf>
    <xf numFmtId="0" fontId="14" fillId="0" borderId="23" xfId="0" applyFont="1" applyBorder="1" applyAlignment="1">
      <alignment vertical="top"/>
    </xf>
    <xf numFmtId="0" fontId="14" fillId="0" borderId="23" xfId="0" applyFont="1" applyBorder="1" applyAlignment="1">
      <alignment vertical="top" wrapText="1"/>
    </xf>
    <xf numFmtId="4" fontId="14" fillId="0" borderId="23" xfId="0" applyNumberFormat="1" applyFont="1" applyBorder="1" applyAlignment="1">
      <alignment vertical="top" wrapText="1"/>
    </xf>
    <xf numFmtId="4" fontId="14" fillId="0" borderId="24" xfId="0" applyNumberFormat="1" applyFont="1" applyBorder="1" applyAlignment="1">
      <alignment vertical="top" wrapText="1"/>
    </xf>
    <xf numFmtId="189" fontId="4" fillId="0" borderId="23" xfId="0" applyNumberFormat="1" applyFont="1" applyBorder="1" applyAlignment="1">
      <alignment vertical="top" wrapText="1"/>
    </xf>
    <xf numFmtId="4" fontId="14" fillId="0" borderId="25" xfId="0" applyNumberFormat="1" applyFont="1" applyBorder="1" applyAlignment="1">
      <alignment vertical="top" wrapText="1"/>
    </xf>
    <xf numFmtId="189" fontId="4" fillId="0" borderId="26" xfId="0" applyNumberFormat="1" applyFont="1" applyBorder="1" applyAlignment="1">
      <alignment vertical="top" wrapText="1"/>
    </xf>
    <xf numFmtId="0" fontId="14" fillId="0" borderId="27" xfId="0" applyFont="1" applyBorder="1" applyAlignment="1">
      <alignment vertical="top"/>
    </xf>
    <xf numFmtId="0" fontId="14" fillId="0" borderId="27" xfId="0" applyFont="1" applyBorder="1" applyAlignment="1">
      <alignment vertical="top" wrapText="1"/>
    </xf>
    <xf numFmtId="4" fontId="14" fillId="0" borderId="27" xfId="0" applyNumberFormat="1" applyFont="1" applyBorder="1" applyAlignment="1">
      <alignment vertical="top" wrapText="1"/>
    </xf>
    <xf numFmtId="4" fontId="14" fillId="0" borderId="28" xfId="0" applyNumberFormat="1" applyFont="1" applyBorder="1" applyAlignment="1">
      <alignment vertical="top" wrapText="1"/>
    </xf>
    <xf numFmtId="189" fontId="4" fillId="0" borderId="29" xfId="0" applyNumberFormat="1" applyFont="1" applyBorder="1" applyAlignment="1">
      <alignment vertical="top" wrapText="1"/>
    </xf>
    <xf numFmtId="4" fontId="14" fillId="0" borderId="30" xfId="0" applyNumberFormat="1" applyFont="1" applyBorder="1" applyAlignment="1">
      <alignment vertical="top" wrapText="1"/>
    </xf>
    <xf numFmtId="189" fontId="4" fillId="0" borderId="31" xfId="0" applyNumberFormat="1" applyFont="1" applyBorder="1" applyAlignment="1">
      <alignment vertical="top" wrapText="1"/>
    </xf>
    <xf numFmtId="189" fontId="14" fillId="0" borderId="26" xfId="0" applyNumberFormat="1" applyFont="1" applyBorder="1" applyAlignment="1">
      <alignment vertical="top" wrapText="1"/>
    </xf>
    <xf numFmtId="189" fontId="14" fillId="0" borderId="29" xfId="0" applyNumberFormat="1" applyFont="1" applyBorder="1" applyAlignment="1">
      <alignment vertical="top" wrapText="1"/>
    </xf>
    <xf numFmtId="189" fontId="4" fillId="0" borderId="20" xfId="0" applyNumberFormat="1" applyFont="1" applyBorder="1" applyAlignment="1">
      <alignment vertical="top" wrapText="1"/>
    </xf>
    <xf numFmtId="0" fontId="14" fillId="0" borderId="31" xfId="0" applyFont="1" applyBorder="1" applyAlignment="1">
      <alignment vertical="top"/>
    </xf>
    <xf numFmtId="0" fontId="14" fillId="0" borderId="31" xfId="0" applyFont="1" applyBorder="1" applyAlignment="1">
      <alignment vertical="top" wrapText="1"/>
    </xf>
    <xf numFmtId="4" fontId="14" fillId="0" borderId="31" xfId="0" applyNumberFormat="1" applyFont="1" applyBorder="1" applyAlignment="1">
      <alignment vertical="top" wrapText="1"/>
    </xf>
    <xf numFmtId="4" fontId="14" fillId="0" borderId="21" xfId="0" applyNumberFormat="1" applyFont="1" applyBorder="1" applyAlignment="1">
      <alignment vertical="top" wrapText="1"/>
    </xf>
    <xf numFmtId="4" fontId="14" fillId="0" borderId="32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 vertical="top" wrapText="1"/>
    </xf>
    <xf numFmtId="4" fontId="14" fillId="0" borderId="26" xfId="0" applyNumberFormat="1" applyFont="1" applyBorder="1" applyAlignment="1">
      <alignment vertical="top" wrapText="1"/>
    </xf>
    <xf numFmtId="4" fontId="14" fillId="0" borderId="29" xfId="0" applyNumberFormat="1" applyFont="1" applyBorder="1" applyAlignment="1">
      <alignment vertical="top" wrapText="1"/>
    </xf>
    <xf numFmtId="0" fontId="4" fillId="0" borderId="21" xfId="0" applyFont="1" applyFill="1" applyBorder="1" applyAlignment="1">
      <alignment vertical="top"/>
    </xf>
    <xf numFmtId="4" fontId="4" fillId="0" borderId="20" xfId="0" applyNumberFormat="1" applyFont="1" applyBorder="1" applyAlignment="1">
      <alignment vertical="top" wrapText="1"/>
    </xf>
    <xf numFmtId="0" fontId="14" fillId="0" borderId="21" xfId="0" applyFont="1" applyBorder="1" applyAlignment="1">
      <alignment vertical="top"/>
    </xf>
    <xf numFmtId="0" fontId="14" fillId="0" borderId="1" xfId="0" applyFont="1" applyBorder="1" applyAlignment="1">
      <alignment wrapText="1"/>
    </xf>
    <xf numFmtId="189" fontId="14" fillId="0" borderId="23" xfId="0" applyNumberFormat="1" applyFont="1" applyBorder="1" applyAlignment="1">
      <alignment vertical="top" wrapText="1"/>
    </xf>
    <xf numFmtId="189" fontId="14" fillId="0" borderId="27" xfId="0" applyNumberFormat="1" applyFont="1" applyBorder="1" applyAlignment="1">
      <alignment vertical="top" wrapText="1"/>
    </xf>
    <xf numFmtId="0" fontId="14" fillId="0" borderId="23" xfId="0" applyFont="1" applyBorder="1" applyAlignment="1">
      <alignment wrapText="1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5" xfId="0" applyFont="1" applyBorder="1" applyAlignment="1">
      <alignment vertical="top" wrapText="1"/>
    </xf>
    <xf numFmtId="4" fontId="14" fillId="0" borderId="5" xfId="0" applyNumberFormat="1" applyFont="1" applyBorder="1" applyAlignment="1">
      <alignment vertical="top" wrapText="1"/>
    </xf>
    <xf numFmtId="4" fontId="14" fillId="0" borderId="33" xfId="0" applyNumberFormat="1" applyFont="1" applyBorder="1" applyAlignment="1">
      <alignment vertical="top" wrapText="1"/>
    </xf>
    <xf numFmtId="0" fontId="14" fillId="0" borderId="34" xfId="0" applyFont="1" applyBorder="1" applyAlignment="1">
      <alignment vertical="top"/>
    </xf>
    <xf numFmtId="0" fontId="14" fillId="0" borderId="35" xfId="0" applyFont="1" applyBorder="1" applyAlignment="1">
      <alignment vertical="top" wrapText="1"/>
    </xf>
    <xf numFmtId="4" fontId="14" fillId="0" borderId="34" xfId="0" applyNumberFormat="1" applyFont="1" applyBorder="1" applyAlignment="1">
      <alignment vertical="top" wrapText="1"/>
    </xf>
    <xf numFmtId="4" fontId="14" fillId="0" borderId="36" xfId="0" applyNumberFormat="1" applyFont="1" applyBorder="1" applyAlignment="1">
      <alignment vertical="top" wrapText="1"/>
    </xf>
    <xf numFmtId="189" fontId="14" fillId="0" borderId="34" xfId="0" applyNumberFormat="1" applyFont="1" applyBorder="1" applyAlignment="1">
      <alignment vertical="top" wrapText="1"/>
    </xf>
    <xf numFmtId="4" fontId="14" fillId="0" borderId="37" xfId="0" applyNumberFormat="1" applyFont="1" applyBorder="1" applyAlignment="1">
      <alignment vertical="top" wrapText="1"/>
    </xf>
    <xf numFmtId="4" fontId="4" fillId="0" borderId="34" xfId="0" applyNumberFormat="1" applyFont="1" applyBorder="1" applyAlignment="1">
      <alignment vertical="top" wrapText="1"/>
    </xf>
    <xf numFmtId="4" fontId="4" fillId="0" borderId="36" xfId="0" applyNumberFormat="1" applyFont="1" applyBorder="1" applyAlignment="1">
      <alignment vertical="top" wrapText="1"/>
    </xf>
    <xf numFmtId="189" fontId="4" fillId="0" borderId="34" xfId="0" applyNumberFormat="1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4" fontId="14" fillId="0" borderId="38" xfId="0" applyNumberFormat="1" applyFont="1" applyBorder="1" applyAlignment="1">
      <alignment vertical="top" wrapText="1"/>
    </xf>
    <xf numFmtId="4" fontId="14" fillId="0" borderId="39" xfId="0" applyNumberFormat="1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0" xfId="0" applyFont="1" applyBorder="1" applyAlignment="1">
      <alignment vertical="top"/>
    </xf>
    <xf numFmtId="4" fontId="4" fillId="0" borderId="21" xfId="0" applyNumberFormat="1" applyFont="1" applyBorder="1" applyAlignment="1">
      <alignment vertical="top"/>
    </xf>
    <xf numFmtId="0" fontId="14" fillId="0" borderId="41" xfId="0" applyFont="1" applyBorder="1" applyAlignment="1">
      <alignment vertical="top" wrapText="1"/>
    </xf>
    <xf numFmtId="0" fontId="14" fillId="0" borderId="42" xfId="0" applyFont="1" applyBorder="1" applyAlignment="1">
      <alignment wrapText="1"/>
    </xf>
    <xf numFmtId="4" fontId="14" fillId="0" borderId="43" xfId="0" applyNumberFormat="1" applyFont="1" applyBorder="1" applyAlignment="1">
      <alignment vertical="top" wrapText="1"/>
    </xf>
    <xf numFmtId="0" fontId="14" fillId="0" borderId="44" xfId="0" applyFont="1" applyBorder="1" applyAlignment="1">
      <alignment wrapText="1"/>
    </xf>
    <xf numFmtId="4" fontId="14" fillId="0" borderId="35" xfId="0" applyNumberFormat="1" applyFont="1" applyBorder="1" applyAlignment="1">
      <alignment vertical="top" wrapText="1"/>
    </xf>
    <xf numFmtId="0" fontId="14" fillId="0" borderId="29" xfId="0" applyFont="1" applyBorder="1" applyAlignment="1">
      <alignment vertical="top"/>
    </xf>
    <xf numFmtId="0" fontId="14" fillId="0" borderId="45" xfId="0" applyFont="1" applyBorder="1" applyAlignment="1">
      <alignment wrapText="1"/>
    </xf>
    <xf numFmtId="4" fontId="14" fillId="0" borderId="46" xfId="0" applyNumberFormat="1" applyFont="1" applyBorder="1" applyAlignment="1">
      <alignment vertical="top" wrapText="1"/>
    </xf>
    <xf numFmtId="0" fontId="4" fillId="0" borderId="47" xfId="0" applyFont="1" applyBorder="1" applyAlignment="1">
      <alignment vertical="top"/>
    </xf>
    <xf numFmtId="4" fontId="14" fillId="0" borderId="41" xfId="0" applyNumberFormat="1" applyFont="1" applyBorder="1" applyAlignment="1">
      <alignment vertical="top" wrapText="1"/>
    </xf>
    <xf numFmtId="4" fontId="4" fillId="0" borderId="40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1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/>
    </xf>
    <xf numFmtId="4" fontId="4" fillId="0" borderId="50" xfId="0" applyNumberFormat="1" applyFont="1" applyBorder="1" applyAlignment="1">
      <alignment/>
    </xf>
    <xf numFmtId="0" fontId="18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4" fillId="0" borderId="5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52" xfId="0" applyNumberForma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20" xfId="0" applyFont="1" applyBorder="1" applyAlignment="1">
      <alignment vertical="top"/>
    </xf>
    <xf numFmtId="189" fontId="14" fillId="0" borderId="20" xfId="0" applyNumberFormat="1" applyFont="1" applyBorder="1" applyAlignment="1">
      <alignment vertical="top" wrapText="1"/>
    </xf>
    <xf numFmtId="0" fontId="14" fillId="0" borderId="53" xfId="0" applyFont="1" applyBorder="1" applyAlignment="1">
      <alignment horizontal="center" wrapText="1"/>
    </xf>
    <xf numFmtId="0" fontId="14" fillId="0" borderId="53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189" fontId="14" fillId="0" borderId="1" xfId="0" applyNumberFormat="1" applyFont="1" applyBorder="1" applyAlignment="1">
      <alignment horizontal="center" vertical="center" wrapText="1"/>
    </xf>
    <xf numFmtId="17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 wrapText="1"/>
    </xf>
    <xf numFmtId="189" fontId="22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89" fontId="4" fillId="0" borderId="20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/>
    </xf>
    <xf numFmtId="189" fontId="4" fillId="0" borderId="34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" xfId="0" applyNumberFormat="1" applyFont="1" applyFill="1" applyBorder="1" applyAlignment="1">
      <alignment horizontal="center" vertical="center"/>
    </xf>
    <xf numFmtId="179" fontId="21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0" fontId="14" fillId="0" borderId="50" xfId="0" applyFont="1" applyBorder="1" applyAlignment="1">
      <alignment vertical="top" wrapText="1"/>
    </xf>
    <xf numFmtId="4" fontId="4" fillId="0" borderId="31" xfId="0" applyNumberFormat="1" applyFont="1" applyBorder="1" applyAlignment="1">
      <alignment vertical="top" wrapText="1"/>
    </xf>
    <xf numFmtId="4" fontId="4" fillId="0" borderId="32" xfId="0" applyNumberFormat="1" applyFont="1" applyBorder="1" applyAlignment="1">
      <alignment vertical="top" wrapText="1"/>
    </xf>
    <xf numFmtId="4" fontId="4" fillId="0" borderId="41" xfId="0" applyNumberFormat="1" applyFont="1" applyBorder="1" applyAlignment="1">
      <alignment vertical="top" wrapText="1"/>
    </xf>
    <xf numFmtId="0" fontId="14" fillId="0" borderId="31" xfId="0" applyFont="1" applyBorder="1" applyAlignment="1">
      <alignment vertical="center"/>
    </xf>
    <xf numFmtId="0" fontId="14" fillId="0" borderId="31" xfId="0" applyFont="1" applyBorder="1" applyAlignment="1">
      <alignment/>
    </xf>
    <xf numFmtId="189" fontId="14" fillId="0" borderId="22" xfId="0" applyNumberFormat="1" applyFont="1" applyBorder="1" applyAlignment="1">
      <alignment vertical="top" wrapText="1"/>
    </xf>
    <xf numFmtId="189" fontId="14" fillId="0" borderId="31" xfId="0" applyNumberFormat="1" applyFont="1" applyBorder="1" applyAlignment="1">
      <alignment vertical="top" wrapText="1"/>
    </xf>
    <xf numFmtId="0" fontId="14" fillId="0" borderId="26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189" fontId="14" fillId="0" borderId="21" xfId="0" applyNumberFormat="1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189" fontId="14" fillId="0" borderId="24" xfId="0" applyNumberFormat="1" applyFont="1" applyBorder="1" applyAlignment="1">
      <alignment vertical="top" wrapText="1"/>
    </xf>
    <xf numFmtId="189" fontId="14" fillId="0" borderId="54" xfId="0" applyNumberFormat="1" applyFont="1" applyBorder="1" applyAlignment="1">
      <alignment vertical="top" wrapText="1"/>
    </xf>
    <xf numFmtId="189" fontId="14" fillId="0" borderId="33" xfId="0" applyNumberFormat="1" applyFont="1" applyBorder="1" applyAlignment="1">
      <alignment vertical="top" wrapText="1"/>
    </xf>
    <xf numFmtId="189" fontId="14" fillId="0" borderId="39" xfId="0" applyNumberFormat="1" applyFont="1" applyBorder="1" applyAlignment="1">
      <alignment vertical="top" wrapText="1"/>
    </xf>
    <xf numFmtId="0" fontId="17" fillId="0" borderId="55" xfId="0" applyFont="1" applyBorder="1" applyAlignment="1">
      <alignment horizontal="center" vertical="top" wrapText="1"/>
    </xf>
    <xf numFmtId="0" fontId="15" fillId="0" borderId="56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57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2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BreakPreview" zoomScale="75" zoomScaleSheetLayoutView="75" workbookViewId="0" topLeftCell="A1">
      <pane xSplit="2" topLeftCell="E1" activePane="topRight" state="frozen"/>
      <selection pane="topLeft" activeCell="A1" sqref="A1"/>
      <selection pane="topRight" activeCell="F9" sqref="F9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8.25390625" style="0" customWidth="1"/>
    <col min="4" max="4" width="18.00390625" style="0" customWidth="1"/>
    <col min="5" max="5" width="18.25390625" style="0" customWidth="1"/>
    <col min="6" max="6" width="12.625" style="0" customWidth="1"/>
    <col min="7" max="7" width="10.875" style="0" customWidth="1"/>
    <col min="8" max="8" width="19.25390625" style="0" customWidth="1"/>
    <col min="9" max="9" width="18.375" style="0" customWidth="1"/>
    <col min="10" max="10" width="18.125" style="0" customWidth="1"/>
    <col min="11" max="11" width="12.625" style="0" customWidth="1"/>
    <col min="12" max="12" width="12.25390625" style="0" customWidth="1"/>
    <col min="13" max="13" width="12.125" style="0" bestFit="1" customWidth="1"/>
  </cols>
  <sheetData>
    <row r="1" ht="24" customHeight="1">
      <c r="J1" s="179" t="s">
        <v>156</v>
      </c>
    </row>
    <row r="2" ht="24.75" customHeight="1">
      <c r="J2" s="179" t="s">
        <v>157</v>
      </c>
    </row>
    <row r="3" spans="10:11" ht="24.75" customHeight="1">
      <c r="J3" s="179" t="s">
        <v>168</v>
      </c>
      <c r="K3" s="180"/>
    </row>
    <row r="4" spans="2:11" ht="18">
      <c r="B4" s="205" t="s">
        <v>59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2:11" ht="21.75" customHeight="1">
      <c r="B5" s="205" t="s">
        <v>146</v>
      </c>
      <c r="C5" s="205"/>
      <c r="D5" s="205"/>
      <c r="E5" s="205"/>
      <c r="F5" s="205"/>
      <c r="G5" s="205"/>
      <c r="H5" s="205"/>
      <c r="I5" s="205"/>
      <c r="J5" s="205"/>
      <c r="K5" s="205"/>
    </row>
    <row r="6" spans="9:11" ht="17.25" customHeight="1" thickBot="1">
      <c r="I6" s="154"/>
      <c r="K6" s="139" t="s">
        <v>51</v>
      </c>
    </row>
    <row r="7" spans="1:12" ht="16.5" thickBot="1">
      <c r="A7" s="215" t="s">
        <v>72</v>
      </c>
      <c r="B7" s="206" t="s">
        <v>0</v>
      </c>
      <c r="C7" s="211" t="s">
        <v>1</v>
      </c>
      <c r="D7" s="218"/>
      <c r="E7" s="218"/>
      <c r="F7" s="218"/>
      <c r="G7" s="219"/>
      <c r="H7" s="211" t="s">
        <v>2</v>
      </c>
      <c r="I7" s="209"/>
      <c r="J7" s="209"/>
      <c r="K7" s="209"/>
      <c r="L7" s="210"/>
    </row>
    <row r="8" spans="1:12" ht="16.5" thickBot="1">
      <c r="A8" s="216"/>
      <c r="B8" s="207"/>
      <c r="C8" s="212" t="s">
        <v>147</v>
      </c>
      <c r="D8" s="213" t="s">
        <v>149</v>
      </c>
      <c r="E8" s="213" t="s">
        <v>162</v>
      </c>
      <c r="F8" s="209" t="s">
        <v>73</v>
      </c>
      <c r="G8" s="210"/>
      <c r="H8" s="212" t="s">
        <v>148</v>
      </c>
      <c r="I8" s="213" t="s">
        <v>150</v>
      </c>
      <c r="J8" s="213" t="s">
        <v>153</v>
      </c>
      <c r="K8" s="209" t="s">
        <v>73</v>
      </c>
      <c r="L8" s="210"/>
    </row>
    <row r="9" spans="1:12" ht="93.75" customHeight="1" thickBot="1">
      <c r="A9" s="217"/>
      <c r="B9" s="208"/>
      <c r="C9" s="220"/>
      <c r="D9" s="220"/>
      <c r="E9" s="220"/>
      <c r="F9" s="66" t="s">
        <v>151</v>
      </c>
      <c r="G9" s="67" t="s">
        <v>152</v>
      </c>
      <c r="H9" s="208"/>
      <c r="I9" s="214"/>
      <c r="J9" s="214"/>
      <c r="K9" s="66" t="s">
        <v>154</v>
      </c>
      <c r="L9" s="67" t="s">
        <v>155</v>
      </c>
    </row>
    <row r="10" spans="1:12" ht="16.5" thickBot="1">
      <c r="A10" s="68"/>
      <c r="B10" s="200" t="s">
        <v>4</v>
      </c>
      <c r="C10" s="201"/>
      <c r="D10" s="201"/>
      <c r="E10" s="201"/>
      <c r="F10" s="201"/>
      <c r="G10" s="201"/>
      <c r="H10" s="201"/>
      <c r="I10" s="201"/>
      <c r="J10" s="201"/>
      <c r="K10" s="201"/>
      <c r="L10" s="69"/>
    </row>
    <row r="11" spans="1:12" ht="25.5" customHeight="1" thickBot="1">
      <c r="A11" s="70">
        <v>10000000</v>
      </c>
      <c r="B11" s="71" t="s">
        <v>74</v>
      </c>
      <c r="C11" s="72">
        <f>C12+C15+C18+C20+C21+C26</f>
        <v>56031160.739999995</v>
      </c>
      <c r="D11" s="72">
        <f aca="true" t="shared" si="0" ref="D11:I11">D12+D15+D18+D20+D21+D26</f>
        <v>56774950</v>
      </c>
      <c r="E11" s="72">
        <f t="shared" si="0"/>
        <v>54300155.78999999</v>
      </c>
      <c r="F11" s="73">
        <f>E11/C11*100</f>
        <v>96.91063878181582</v>
      </c>
      <c r="G11" s="73">
        <f>E11/D11*100</f>
        <v>95.64104554913742</v>
      </c>
      <c r="H11" s="72">
        <f t="shared" si="0"/>
        <v>3801526.6300000004</v>
      </c>
      <c r="I11" s="72">
        <f t="shared" si="0"/>
        <v>7587800</v>
      </c>
      <c r="J11" s="72">
        <f>J12+J15+J18+J20+J21+J26</f>
        <v>3814921.28</v>
      </c>
      <c r="K11" s="73">
        <f>J11/H11*100</f>
        <v>100.35234923502297</v>
      </c>
      <c r="L11" s="73">
        <f>J11/I11*100</f>
        <v>50.277040512401484</v>
      </c>
    </row>
    <row r="12" spans="1:12" ht="38.25" customHeight="1" thickBot="1">
      <c r="A12" s="70">
        <v>11000000</v>
      </c>
      <c r="B12" s="71" t="s">
        <v>75</v>
      </c>
      <c r="C12" s="72">
        <f>C13+C14</f>
        <v>49254035.64</v>
      </c>
      <c r="D12" s="72">
        <f>D13+D14</f>
        <v>50128910</v>
      </c>
      <c r="E12" s="72">
        <f>E13+E14</f>
        <v>49481298.04</v>
      </c>
      <c r="F12" s="73">
        <f>E12/C12*100</f>
        <v>100.46140868874393</v>
      </c>
      <c r="G12" s="73">
        <f>E12/D12*100</f>
        <v>98.70810683894781</v>
      </c>
      <c r="H12" s="72"/>
      <c r="I12" s="72"/>
      <c r="J12" s="72"/>
      <c r="K12" s="74"/>
      <c r="L12" s="74"/>
    </row>
    <row r="13" spans="1:12" ht="22.5" customHeight="1">
      <c r="A13" s="75">
        <v>11010000</v>
      </c>
      <c r="B13" s="76" t="s">
        <v>65</v>
      </c>
      <c r="C13" s="77">
        <v>49186613.71</v>
      </c>
      <c r="D13" s="77">
        <v>50062910</v>
      </c>
      <c r="E13" s="78">
        <v>49351493.66</v>
      </c>
      <c r="F13" s="79">
        <f>E13/C13*100</f>
        <v>100.33521305404783</v>
      </c>
      <c r="G13" s="79">
        <f>E13/D13*100</f>
        <v>98.57895527846863</v>
      </c>
      <c r="H13" s="80"/>
      <c r="I13" s="77"/>
      <c r="J13" s="78"/>
      <c r="K13" s="81"/>
      <c r="L13" s="81"/>
    </row>
    <row r="14" spans="1:12" ht="30.75" thickBot="1">
      <c r="A14" s="82">
        <v>11020000</v>
      </c>
      <c r="B14" s="83" t="s">
        <v>55</v>
      </c>
      <c r="C14" s="84">
        <v>67421.93</v>
      </c>
      <c r="D14" s="84">
        <v>66000</v>
      </c>
      <c r="E14" s="85">
        <v>129804.38</v>
      </c>
      <c r="F14" s="86">
        <f>E14/C14*100</f>
        <v>192.52545870460844</v>
      </c>
      <c r="G14" s="86">
        <f>E14/D14*100</f>
        <v>196.67330303030303</v>
      </c>
      <c r="H14" s="87"/>
      <c r="I14" s="84"/>
      <c r="J14" s="85"/>
      <c r="K14" s="86"/>
      <c r="L14" s="86"/>
    </row>
    <row r="15" spans="1:12" ht="22.5" customHeight="1" thickBot="1">
      <c r="A15" s="70">
        <v>12000000</v>
      </c>
      <c r="B15" s="71" t="s">
        <v>76</v>
      </c>
      <c r="C15" s="72"/>
      <c r="D15" s="72"/>
      <c r="E15" s="72"/>
      <c r="F15" s="88"/>
      <c r="G15" s="88"/>
      <c r="H15" s="72">
        <f>H16+H17</f>
        <v>141625.74000000002</v>
      </c>
      <c r="I15" s="72">
        <f>I16+I17</f>
        <v>159600</v>
      </c>
      <c r="J15" s="72">
        <f>J16+J17</f>
        <v>12945.880000000001</v>
      </c>
      <c r="K15" s="88">
        <f>J15/H15*100</f>
        <v>9.140908990131313</v>
      </c>
      <c r="L15" s="88">
        <f>J15/I15*100</f>
        <v>8.111453634085214</v>
      </c>
    </row>
    <row r="16" spans="1:12" ht="21" customHeight="1">
      <c r="A16" s="75">
        <v>12020000</v>
      </c>
      <c r="B16" s="76" t="s">
        <v>66</v>
      </c>
      <c r="C16" s="77"/>
      <c r="D16" s="77"/>
      <c r="E16" s="78"/>
      <c r="F16" s="81"/>
      <c r="G16" s="81"/>
      <c r="H16" s="80">
        <v>4601.26</v>
      </c>
      <c r="I16" s="77">
        <v>0</v>
      </c>
      <c r="J16" s="78">
        <v>42.94</v>
      </c>
      <c r="K16" s="89">
        <f>J16/H16*100</f>
        <v>0.9332226390162692</v>
      </c>
      <c r="L16" s="89"/>
    </row>
    <row r="17" spans="1:12" ht="33.75" customHeight="1" thickBot="1">
      <c r="A17" s="82">
        <v>12030000</v>
      </c>
      <c r="B17" s="83" t="s">
        <v>61</v>
      </c>
      <c r="C17" s="84"/>
      <c r="D17" s="84"/>
      <c r="E17" s="85"/>
      <c r="F17" s="86"/>
      <c r="G17" s="86"/>
      <c r="H17" s="87">
        <v>137024.48</v>
      </c>
      <c r="I17" s="84">
        <v>159600</v>
      </c>
      <c r="J17" s="85">
        <v>12902.94</v>
      </c>
      <c r="K17" s="90">
        <f>J17/H17*100</f>
        <v>9.416521777714463</v>
      </c>
      <c r="L17" s="90">
        <f>J17/I17*100</f>
        <v>8.08454887218045</v>
      </c>
    </row>
    <row r="18" spans="1:12" ht="32.25" thickBot="1">
      <c r="A18" s="70">
        <v>13000000</v>
      </c>
      <c r="B18" s="71" t="s">
        <v>77</v>
      </c>
      <c r="C18" s="72">
        <f>C19</f>
        <v>6382644.76</v>
      </c>
      <c r="D18" s="72">
        <f>D19</f>
        <v>6262300</v>
      </c>
      <c r="E18" s="72">
        <f>E19</f>
        <v>4444575.47</v>
      </c>
      <c r="F18" s="91">
        <f aca="true" t="shared" si="1" ref="F18:F24">E18/C18*100</f>
        <v>69.63532574856947</v>
      </c>
      <c r="G18" s="91">
        <f>E18/D18*100</f>
        <v>70.97353160979193</v>
      </c>
      <c r="H18" s="72"/>
      <c r="I18" s="72"/>
      <c r="J18" s="72"/>
      <c r="K18" s="91"/>
      <c r="L18" s="91"/>
    </row>
    <row r="19" spans="1:12" ht="24" customHeight="1" thickBot="1">
      <c r="A19" s="92">
        <v>13050000</v>
      </c>
      <c r="B19" s="93" t="s">
        <v>5</v>
      </c>
      <c r="C19" s="94">
        <v>6382644.76</v>
      </c>
      <c r="D19" s="94">
        <v>6262300</v>
      </c>
      <c r="E19" s="94">
        <v>4444575.47</v>
      </c>
      <c r="F19" s="193">
        <f t="shared" si="1"/>
        <v>69.63532574856947</v>
      </c>
      <c r="G19" s="193">
        <f>E19/D19*100</f>
        <v>70.97353160979193</v>
      </c>
      <c r="H19" s="94"/>
      <c r="I19" s="94"/>
      <c r="J19" s="94"/>
      <c r="K19" s="73"/>
      <c r="L19" s="73"/>
    </row>
    <row r="20" spans="1:12" ht="32.25" thickBot="1">
      <c r="A20" s="70">
        <v>16010000</v>
      </c>
      <c r="B20" s="71" t="s">
        <v>79</v>
      </c>
      <c r="C20" s="95">
        <v>66.48</v>
      </c>
      <c r="D20" s="95">
        <v>0</v>
      </c>
      <c r="E20" s="95">
        <v>2.3</v>
      </c>
      <c r="F20" s="193">
        <f t="shared" si="1"/>
        <v>3.4596871239470515</v>
      </c>
      <c r="G20" s="73"/>
      <c r="H20" s="95"/>
      <c r="I20" s="95"/>
      <c r="J20" s="95"/>
      <c r="K20" s="73"/>
      <c r="L20" s="73"/>
    </row>
    <row r="21" spans="1:12" ht="16.5" thickBot="1">
      <c r="A21" s="70">
        <v>18000000</v>
      </c>
      <c r="B21" s="71" t="s">
        <v>78</v>
      </c>
      <c r="C21" s="138">
        <f>C22+C23+C24+C25</f>
        <v>394413.86000000004</v>
      </c>
      <c r="D21" s="138">
        <f>D22+D23+D24+D25</f>
        <v>383740</v>
      </c>
      <c r="E21" s="138">
        <f>E22+E23+E24+E25</f>
        <v>374279.98</v>
      </c>
      <c r="F21" s="74">
        <f t="shared" si="1"/>
        <v>94.8952402433322</v>
      </c>
      <c r="G21" s="74">
        <f>E21/D21*100</f>
        <v>97.53478396831187</v>
      </c>
      <c r="H21" s="72">
        <f>H22+H23+H24+H25</f>
        <v>3554934.73</v>
      </c>
      <c r="I21" s="72">
        <f>I22+I23+I24+I25</f>
        <v>7294700</v>
      </c>
      <c r="J21" s="72">
        <f>J22+J23+J24+J25</f>
        <v>3681663.48</v>
      </c>
      <c r="K21" s="74">
        <f aca="true" t="shared" si="2" ref="K21:K29">J21/H21*100</f>
        <v>103.56486854542052</v>
      </c>
      <c r="L21" s="74">
        <f aca="true" t="shared" si="3" ref="L21:L29">J21/I21*100</f>
        <v>50.47038918666977</v>
      </c>
    </row>
    <row r="22" spans="1:12" ht="30">
      <c r="A22" s="185">
        <v>18010000</v>
      </c>
      <c r="B22" s="93" t="s">
        <v>163</v>
      </c>
      <c r="C22" s="184"/>
      <c r="D22" s="182"/>
      <c r="E22" s="183"/>
      <c r="F22" s="187"/>
      <c r="G22" s="187"/>
      <c r="H22" s="137">
        <v>1700.75</v>
      </c>
      <c r="I22" s="94">
        <v>25400</v>
      </c>
      <c r="J22" s="96">
        <v>2023.62</v>
      </c>
      <c r="K22" s="187">
        <f>J22/H22*100</f>
        <v>118.98397765691607</v>
      </c>
      <c r="L22" s="187">
        <f>J22/I22*100</f>
        <v>7.967007874015748</v>
      </c>
    </row>
    <row r="23" spans="1:12" ht="15.75">
      <c r="A23" s="185">
        <v>18030000</v>
      </c>
      <c r="B23" s="186" t="s">
        <v>164</v>
      </c>
      <c r="C23" s="137">
        <v>782.15</v>
      </c>
      <c r="D23" s="94">
        <v>500</v>
      </c>
      <c r="E23" s="96">
        <v>430.98</v>
      </c>
      <c r="F23" s="188">
        <f t="shared" si="1"/>
        <v>55.101962539154904</v>
      </c>
      <c r="G23" s="188">
        <f>E23/D23*100</f>
        <v>86.19600000000001</v>
      </c>
      <c r="H23" s="184"/>
      <c r="I23" s="94"/>
      <c r="J23" s="96"/>
      <c r="K23" s="188"/>
      <c r="L23" s="188"/>
    </row>
    <row r="24" spans="1:12" ht="30">
      <c r="A24" s="185">
        <v>18040000</v>
      </c>
      <c r="B24" s="93" t="s">
        <v>165</v>
      </c>
      <c r="C24" s="137">
        <v>393631.71</v>
      </c>
      <c r="D24" s="94">
        <v>383240</v>
      </c>
      <c r="E24" s="96">
        <v>373849</v>
      </c>
      <c r="F24" s="188">
        <f t="shared" si="1"/>
        <v>94.97430986949705</v>
      </c>
      <c r="G24" s="188">
        <f>E24/D24*100</f>
        <v>97.54957728838326</v>
      </c>
      <c r="H24" s="137">
        <v>52575</v>
      </c>
      <c r="I24" s="94">
        <v>106000</v>
      </c>
      <c r="J24" s="96">
        <v>53122</v>
      </c>
      <c r="K24" s="188">
        <f>J24/H24*100</f>
        <v>101.04041844983358</v>
      </c>
      <c r="L24" s="188">
        <f>J24/I24*100</f>
        <v>50.115094339622644</v>
      </c>
    </row>
    <row r="25" spans="1:12" ht="27" customHeight="1" thickBot="1">
      <c r="A25" s="185">
        <v>18050000</v>
      </c>
      <c r="B25" s="93" t="s">
        <v>166</v>
      </c>
      <c r="C25" s="137"/>
      <c r="D25" s="94"/>
      <c r="E25" s="96"/>
      <c r="F25" s="159"/>
      <c r="G25" s="159"/>
      <c r="H25" s="137">
        <v>3500658.98</v>
      </c>
      <c r="I25" s="94">
        <v>7163300</v>
      </c>
      <c r="J25" s="96">
        <v>3626517.86</v>
      </c>
      <c r="K25" s="159">
        <f t="shared" si="2"/>
        <v>103.59529107859571</v>
      </c>
      <c r="L25" s="159">
        <f t="shared" si="3"/>
        <v>50.62635740510658</v>
      </c>
    </row>
    <row r="26" spans="1:12" ht="16.5" thickBot="1">
      <c r="A26" s="70">
        <v>19000000</v>
      </c>
      <c r="B26" s="97" t="s">
        <v>80</v>
      </c>
      <c r="C26" s="138"/>
      <c r="D26" s="72"/>
      <c r="E26" s="98"/>
      <c r="F26" s="88"/>
      <c r="G26" s="88"/>
      <c r="H26" s="98">
        <f>H27+H28</f>
        <v>104966.16</v>
      </c>
      <c r="I26" s="72">
        <f>I27+I28</f>
        <v>133500</v>
      </c>
      <c r="J26" s="72">
        <f>J27+J28</f>
        <v>120311.92000000001</v>
      </c>
      <c r="K26" s="91">
        <f t="shared" si="2"/>
        <v>114.6197212511156</v>
      </c>
      <c r="L26" s="91">
        <f t="shared" si="3"/>
        <v>90.12128838951313</v>
      </c>
    </row>
    <row r="27" spans="1:12" ht="15.75">
      <c r="A27" s="75">
        <v>19010000</v>
      </c>
      <c r="B27" s="76" t="s">
        <v>81</v>
      </c>
      <c r="C27" s="77"/>
      <c r="D27" s="78"/>
      <c r="E27" s="99"/>
      <c r="F27" s="81"/>
      <c r="G27" s="81"/>
      <c r="H27" s="99">
        <v>100976.84</v>
      </c>
      <c r="I27" s="80">
        <v>133500</v>
      </c>
      <c r="J27" s="78">
        <v>67327.55</v>
      </c>
      <c r="K27" s="89">
        <f t="shared" si="2"/>
        <v>66.67622991569156</v>
      </c>
      <c r="L27" s="89">
        <f t="shared" si="3"/>
        <v>50.43262172284645</v>
      </c>
    </row>
    <row r="28" spans="1:12" ht="30.75" thickBot="1">
      <c r="A28" s="82">
        <v>19050000</v>
      </c>
      <c r="B28" s="83" t="s">
        <v>82</v>
      </c>
      <c r="C28" s="84"/>
      <c r="D28" s="85"/>
      <c r="E28" s="100"/>
      <c r="F28" s="86"/>
      <c r="G28" s="86"/>
      <c r="H28" s="100">
        <v>3989.32</v>
      </c>
      <c r="I28" s="87"/>
      <c r="J28" s="85">
        <v>52984.37</v>
      </c>
      <c r="K28" s="90">
        <f t="shared" si="2"/>
        <v>1328.1554249847093</v>
      </c>
      <c r="L28" s="90"/>
    </row>
    <row r="29" spans="1:12" ht="16.5" thickBot="1">
      <c r="A29" s="101">
        <v>20000000</v>
      </c>
      <c r="B29" s="71" t="s">
        <v>83</v>
      </c>
      <c r="C29" s="72">
        <f>C30+C33+C36+C37</f>
        <v>306021.22</v>
      </c>
      <c r="D29" s="72">
        <f>D30+D33+D36+D37</f>
        <v>340140</v>
      </c>
      <c r="E29" s="102">
        <f>E30+E33+E36+E37</f>
        <v>370184.03</v>
      </c>
      <c r="F29" s="91">
        <f>E29/C29*100</f>
        <v>120.96678459095094</v>
      </c>
      <c r="G29" s="91">
        <f>E29/D29*100</f>
        <v>108.83284235902863</v>
      </c>
      <c r="H29" s="102">
        <f>H30+H33+H36+H37</f>
        <v>3676052.4200000004</v>
      </c>
      <c r="I29" s="72">
        <f>I30+I33+I36+I37</f>
        <v>6841929.24</v>
      </c>
      <c r="J29" s="72">
        <f>J30+J33+J36+J37</f>
        <v>3502788.35</v>
      </c>
      <c r="K29" s="91">
        <f t="shared" si="2"/>
        <v>95.28668119482366</v>
      </c>
      <c r="L29" s="91">
        <f t="shared" si="3"/>
        <v>51.19591605130368</v>
      </c>
    </row>
    <row r="30" spans="1:12" ht="32.25" thickBot="1">
      <c r="A30" s="70">
        <v>21000000</v>
      </c>
      <c r="B30" s="71" t="s">
        <v>84</v>
      </c>
      <c r="C30" s="72">
        <f>C31+C32</f>
        <v>11099.33</v>
      </c>
      <c r="D30" s="72">
        <f>D31+D32</f>
        <v>13650</v>
      </c>
      <c r="E30" s="72">
        <f>E31+E32</f>
        <v>6923.95</v>
      </c>
      <c r="F30" s="73">
        <f>E30/C30*100</f>
        <v>62.38169330941597</v>
      </c>
      <c r="G30" s="74">
        <f>E30/D30*100</f>
        <v>50.72490842490842</v>
      </c>
      <c r="H30" s="72"/>
      <c r="I30" s="72"/>
      <c r="J30" s="72"/>
      <c r="K30" s="73"/>
      <c r="L30" s="73"/>
    </row>
    <row r="31" spans="1:14" ht="82.5" customHeight="1" thickBot="1">
      <c r="A31" s="103">
        <v>21080900</v>
      </c>
      <c r="B31" s="142" t="s">
        <v>102</v>
      </c>
      <c r="C31" s="77">
        <v>1543.93</v>
      </c>
      <c r="D31" s="77">
        <v>0</v>
      </c>
      <c r="E31" s="77">
        <v>245</v>
      </c>
      <c r="F31" s="195"/>
      <c r="G31" s="89"/>
      <c r="H31" s="80"/>
      <c r="I31" s="77"/>
      <c r="J31" s="77"/>
      <c r="K31" s="105"/>
      <c r="L31" s="105"/>
      <c r="M31" s="63"/>
      <c r="N31" s="63"/>
    </row>
    <row r="32" spans="1:14" ht="25.5" customHeight="1" thickBot="1">
      <c r="A32" s="158">
        <v>21081100</v>
      </c>
      <c r="B32" s="181" t="s">
        <v>103</v>
      </c>
      <c r="C32" s="100">
        <v>9555.4</v>
      </c>
      <c r="D32" s="100">
        <v>13650</v>
      </c>
      <c r="E32" s="100">
        <v>6678.95</v>
      </c>
      <c r="F32" s="196">
        <f>E32/C32*100</f>
        <v>69.8971262322875</v>
      </c>
      <c r="G32" s="90">
        <f>E32/D32*100</f>
        <v>48.930036630036625</v>
      </c>
      <c r="H32" s="135"/>
      <c r="I32" s="100"/>
      <c r="J32" s="100"/>
      <c r="K32" s="90"/>
      <c r="L32" s="90"/>
      <c r="M32" s="63"/>
      <c r="N32" s="63"/>
    </row>
    <row r="33" spans="1:20" ht="51" customHeight="1" thickBot="1">
      <c r="A33" s="70">
        <v>22000000</v>
      </c>
      <c r="B33" s="71" t="s">
        <v>85</v>
      </c>
      <c r="C33" s="72">
        <f>C34+C35</f>
        <v>39534.340000000004</v>
      </c>
      <c r="D33" s="72">
        <f>D34+D35</f>
        <v>28550</v>
      </c>
      <c r="E33" s="72">
        <f>E34+E35</f>
        <v>24545.87</v>
      </c>
      <c r="F33" s="73">
        <f>E33/C33*100</f>
        <v>62.087466238212144</v>
      </c>
      <c r="G33" s="91">
        <f>E33/D33*100</f>
        <v>85.97502626970227</v>
      </c>
      <c r="H33" s="72"/>
      <c r="I33" s="72"/>
      <c r="J33" s="72"/>
      <c r="K33" s="73"/>
      <c r="L33" s="73"/>
      <c r="M33" s="51"/>
      <c r="N33" s="51"/>
      <c r="O33" s="51"/>
      <c r="P33" s="51"/>
      <c r="Q33" s="51"/>
      <c r="R33" s="51"/>
      <c r="S33" s="51"/>
      <c r="T33" s="51"/>
    </row>
    <row r="34" spans="1:20" ht="45">
      <c r="A34" s="75">
        <v>22010300</v>
      </c>
      <c r="B34" s="107" t="s">
        <v>86</v>
      </c>
      <c r="C34" s="77">
        <v>11658.6</v>
      </c>
      <c r="D34" s="77">
        <v>0</v>
      </c>
      <c r="E34" s="78">
        <v>0</v>
      </c>
      <c r="F34" s="197">
        <f>E34/C34*100</f>
        <v>0</v>
      </c>
      <c r="G34" s="89"/>
      <c r="H34" s="80"/>
      <c r="I34" s="77"/>
      <c r="J34" s="78"/>
      <c r="K34" s="89"/>
      <c r="L34" s="89"/>
      <c r="M34" s="64"/>
      <c r="N34" s="64"/>
      <c r="O34" s="64"/>
      <c r="P34" s="64"/>
      <c r="Q34" s="64"/>
      <c r="R34" s="64"/>
      <c r="S34" s="51"/>
      <c r="T34" s="51"/>
    </row>
    <row r="35" spans="1:20" ht="16.5" thickBot="1">
      <c r="A35" s="82">
        <v>22090000</v>
      </c>
      <c r="B35" s="108" t="s">
        <v>87</v>
      </c>
      <c r="C35" s="84">
        <v>27875.74</v>
      </c>
      <c r="D35" s="84">
        <v>28550</v>
      </c>
      <c r="E35" s="85">
        <v>24545.87</v>
      </c>
      <c r="F35" s="198">
        <f>E35/C35*100</f>
        <v>88.05459514258635</v>
      </c>
      <c r="G35" s="90">
        <f>E35/D35*100</f>
        <v>85.97502626970227</v>
      </c>
      <c r="H35" s="87"/>
      <c r="I35" s="84"/>
      <c r="J35" s="85"/>
      <c r="K35" s="86"/>
      <c r="L35" s="86"/>
      <c r="M35" s="51"/>
      <c r="N35" s="51"/>
      <c r="O35" s="51"/>
      <c r="P35" s="51"/>
      <c r="Q35" s="51"/>
      <c r="R35" s="51"/>
      <c r="S35" s="51"/>
      <c r="T35" s="51"/>
    </row>
    <row r="36" spans="1:20" ht="16.5" thickBot="1">
      <c r="A36" s="70">
        <v>24000000</v>
      </c>
      <c r="B36" s="97" t="s">
        <v>88</v>
      </c>
      <c r="C36" s="72">
        <v>255387.55</v>
      </c>
      <c r="D36" s="72">
        <v>297940</v>
      </c>
      <c r="E36" s="72">
        <v>338714.21</v>
      </c>
      <c r="F36" s="91">
        <f>E36/C36*100</f>
        <v>132.6275341143294</v>
      </c>
      <c r="G36" s="91">
        <f>E36/D36*100</f>
        <v>113.68537625025175</v>
      </c>
      <c r="H36" s="72">
        <v>770.72</v>
      </c>
      <c r="I36" s="72">
        <v>15000</v>
      </c>
      <c r="J36" s="72">
        <v>20994.49</v>
      </c>
      <c r="K36" s="91">
        <f>J36/H36*100</f>
        <v>2724.0100166078473</v>
      </c>
      <c r="L36" s="91">
        <f>J36/I36*100</f>
        <v>139.96326666666667</v>
      </c>
      <c r="M36" s="51"/>
      <c r="N36" s="51"/>
      <c r="O36" s="51"/>
      <c r="P36" s="51"/>
      <c r="Q36" s="51"/>
      <c r="R36" s="51"/>
      <c r="S36" s="51"/>
      <c r="T36" s="51"/>
    </row>
    <row r="37" spans="1:20" ht="16.5" thickBot="1">
      <c r="A37" s="70">
        <v>25000000</v>
      </c>
      <c r="B37" s="97" t="s">
        <v>90</v>
      </c>
      <c r="C37" s="72"/>
      <c r="D37" s="72"/>
      <c r="E37" s="72"/>
      <c r="F37" s="73"/>
      <c r="G37" s="73"/>
      <c r="H37" s="72">
        <v>3675281.7</v>
      </c>
      <c r="I37" s="72">
        <v>6826929.24</v>
      </c>
      <c r="J37" s="72">
        <v>3481793.86</v>
      </c>
      <c r="K37" s="73">
        <f>J37/H37*100</f>
        <v>94.73542830744103</v>
      </c>
      <c r="L37" s="73">
        <f>J37/I37*100</f>
        <v>51.00087810489742</v>
      </c>
      <c r="M37" s="51"/>
      <c r="N37" s="51"/>
      <c r="O37" s="51"/>
      <c r="P37" s="51"/>
      <c r="Q37" s="51"/>
      <c r="R37" s="51"/>
      <c r="S37" s="51"/>
      <c r="T37" s="51"/>
    </row>
    <row r="38" spans="1:12" ht="16.5" thickBot="1">
      <c r="A38" s="101">
        <v>30000000</v>
      </c>
      <c r="B38" s="71" t="s">
        <v>89</v>
      </c>
      <c r="C38" s="72">
        <f>C39+C40+C41+C42</f>
        <v>1329.55</v>
      </c>
      <c r="D38" s="72">
        <f aca="true" t="shared" si="4" ref="D38:J38">D39+D40+D41+D42</f>
        <v>0</v>
      </c>
      <c r="E38" s="98">
        <f t="shared" si="4"/>
        <v>0</v>
      </c>
      <c r="F38" s="74"/>
      <c r="G38" s="74"/>
      <c r="H38" s="98">
        <f t="shared" si="4"/>
        <v>497237.80000000005</v>
      </c>
      <c r="I38" s="72">
        <f t="shared" si="4"/>
        <v>200000</v>
      </c>
      <c r="J38" s="98">
        <f t="shared" si="4"/>
        <v>59135.2</v>
      </c>
      <c r="K38" s="74">
        <f>J38/H38*100</f>
        <v>11.892740254260637</v>
      </c>
      <c r="L38" s="74">
        <f>J38/I38*100</f>
        <v>29.5676</v>
      </c>
    </row>
    <row r="39" spans="1:17" ht="30">
      <c r="A39" s="109">
        <v>31010200</v>
      </c>
      <c r="B39" s="110" t="s">
        <v>56</v>
      </c>
      <c r="C39" s="77">
        <v>0</v>
      </c>
      <c r="D39" s="78">
        <v>0</v>
      </c>
      <c r="E39" s="99">
        <v>0</v>
      </c>
      <c r="F39" s="89"/>
      <c r="G39" s="89"/>
      <c r="H39" s="99"/>
      <c r="I39" s="111"/>
      <c r="J39" s="112"/>
      <c r="K39" s="89"/>
      <c r="L39" s="89"/>
      <c r="M39" s="63"/>
      <c r="N39" s="63"/>
      <c r="O39" s="63"/>
      <c r="P39" s="63"/>
      <c r="Q39" s="63"/>
    </row>
    <row r="40" spans="1:17" ht="30">
      <c r="A40" s="113">
        <v>31020000</v>
      </c>
      <c r="B40" s="114" t="s">
        <v>57</v>
      </c>
      <c r="C40" s="115">
        <v>1329.55</v>
      </c>
      <c r="D40" s="116"/>
      <c r="E40" s="115"/>
      <c r="F40" s="117"/>
      <c r="G40" s="117"/>
      <c r="H40" s="115"/>
      <c r="I40" s="118"/>
      <c r="J40" s="116"/>
      <c r="K40" s="117"/>
      <c r="L40" s="117"/>
      <c r="M40" s="63"/>
      <c r="N40" s="63"/>
      <c r="O40" s="63"/>
      <c r="P40" s="63"/>
      <c r="Q40" s="63"/>
    </row>
    <row r="41" spans="1:17" ht="30">
      <c r="A41" s="113">
        <v>31030000</v>
      </c>
      <c r="B41" s="114" t="s">
        <v>54</v>
      </c>
      <c r="C41" s="119"/>
      <c r="D41" s="120"/>
      <c r="E41" s="119"/>
      <c r="F41" s="121"/>
      <c r="G41" s="121"/>
      <c r="H41" s="115">
        <v>39390.9</v>
      </c>
      <c r="I41" s="118">
        <v>100000</v>
      </c>
      <c r="J41" s="78">
        <v>38677</v>
      </c>
      <c r="K41" s="117">
        <f>J41/H41*100</f>
        <v>98.18765247811042</v>
      </c>
      <c r="L41" s="117">
        <f>J41/I41*100</f>
        <v>38.677</v>
      </c>
      <c r="M41" s="63"/>
      <c r="N41" s="63"/>
      <c r="O41" s="63"/>
      <c r="P41" s="63"/>
      <c r="Q41" s="63"/>
    </row>
    <row r="42" spans="1:12" ht="16.5" thickBot="1">
      <c r="A42" s="82">
        <v>33010100</v>
      </c>
      <c r="B42" s="122" t="s">
        <v>58</v>
      </c>
      <c r="C42" s="84"/>
      <c r="D42" s="85"/>
      <c r="E42" s="100"/>
      <c r="F42" s="86"/>
      <c r="G42" s="86"/>
      <c r="H42" s="100">
        <v>457846.9</v>
      </c>
      <c r="I42" s="123">
        <v>100000</v>
      </c>
      <c r="J42" s="124">
        <v>20458.2</v>
      </c>
      <c r="K42" s="90">
        <f>J42/H42*100</f>
        <v>4.468349572750192</v>
      </c>
      <c r="L42" s="90">
        <f>J42/I42*100</f>
        <v>20.4582</v>
      </c>
    </row>
    <row r="43" spans="1:12" ht="16.5" thickBot="1">
      <c r="A43" s="103"/>
      <c r="B43" s="125"/>
      <c r="C43" s="72"/>
      <c r="D43" s="72"/>
      <c r="E43" s="72"/>
      <c r="F43" s="91"/>
      <c r="G43" s="91"/>
      <c r="H43" s="102"/>
      <c r="I43" s="72"/>
      <c r="J43" s="72"/>
      <c r="K43" s="91"/>
      <c r="L43" s="91"/>
    </row>
    <row r="44" spans="1:12" ht="60.75" hidden="1" thickBot="1">
      <c r="A44" s="113"/>
      <c r="B44" s="114" t="s">
        <v>6</v>
      </c>
      <c r="C44" s="115"/>
      <c r="D44" s="115"/>
      <c r="E44" s="115"/>
      <c r="F44" s="73" t="e">
        <f aca="true" t="shared" si="5" ref="F44:F50">E44/C44*100</f>
        <v>#DIV/0!</v>
      </c>
      <c r="G44" s="73" t="e">
        <f aca="true" t="shared" si="6" ref="G44:G50">E44/D44*100</f>
        <v>#DIV/0!</v>
      </c>
      <c r="H44" s="115"/>
      <c r="I44" s="115"/>
      <c r="J44" s="115"/>
      <c r="K44" s="73" t="e">
        <f>J44/H44*100</f>
        <v>#DIV/0!</v>
      </c>
      <c r="L44" s="73" t="e">
        <f>J44/I44*100</f>
        <v>#DIV/0!</v>
      </c>
    </row>
    <row r="45" spans="1:12" ht="16.5" hidden="1" thickBot="1">
      <c r="A45" s="113"/>
      <c r="B45" s="114" t="s">
        <v>7</v>
      </c>
      <c r="C45" s="115"/>
      <c r="D45" s="115"/>
      <c r="E45" s="115"/>
      <c r="F45" s="73" t="e">
        <f t="shared" si="5"/>
        <v>#DIV/0!</v>
      </c>
      <c r="G45" s="73" t="e">
        <f t="shared" si="6"/>
        <v>#DIV/0!</v>
      </c>
      <c r="H45" s="115"/>
      <c r="I45" s="115"/>
      <c r="J45" s="115"/>
      <c r="K45" s="73" t="e">
        <f>J45/H45*100</f>
        <v>#DIV/0!</v>
      </c>
      <c r="L45" s="73" t="e">
        <f>J45/I45*100</f>
        <v>#DIV/0!</v>
      </c>
    </row>
    <row r="46" spans="1:12" ht="30.75" hidden="1" thickBot="1">
      <c r="A46" s="82"/>
      <c r="B46" s="122" t="s">
        <v>67</v>
      </c>
      <c r="C46" s="84"/>
      <c r="D46" s="84"/>
      <c r="E46" s="84"/>
      <c r="F46" s="73" t="e">
        <f t="shared" si="5"/>
        <v>#DIV/0!</v>
      </c>
      <c r="G46" s="73" t="e">
        <f t="shared" si="6"/>
        <v>#DIV/0!</v>
      </c>
      <c r="H46" s="84"/>
      <c r="I46" s="84"/>
      <c r="J46" s="84"/>
      <c r="K46" s="73" t="e">
        <f>J46/H46*100</f>
        <v>#DIV/0!</v>
      </c>
      <c r="L46" s="73" t="e">
        <f>J46/I46*100</f>
        <v>#DIV/0!</v>
      </c>
    </row>
    <row r="47" spans="1:12" ht="16.5" thickBot="1">
      <c r="A47" s="103"/>
      <c r="B47" s="126" t="s">
        <v>68</v>
      </c>
      <c r="C47" s="127">
        <f>C38+C29+C11</f>
        <v>56338511.51</v>
      </c>
      <c r="D47" s="127">
        <f>D38+D29+D11</f>
        <v>57115090</v>
      </c>
      <c r="E47" s="127">
        <f>E38+E29+E11</f>
        <v>54670339.81999999</v>
      </c>
      <c r="F47" s="73">
        <f>E47/C47*100</f>
        <v>97.0390206533875</v>
      </c>
      <c r="G47" s="73">
        <f>E47/D47*100</f>
        <v>95.71960723514572</v>
      </c>
      <c r="H47" s="72">
        <f>H38+H29+H11</f>
        <v>7974816.8500000015</v>
      </c>
      <c r="I47" s="72">
        <f>I38+I29+I11</f>
        <v>14629729.24</v>
      </c>
      <c r="J47" s="72">
        <f>J38+J29+J11</f>
        <v>7376844.83</v>
      </c>
      <c r="K47" s="73">
        <f>J47/H47*100</f>
        <v>92.50174604323357</v>
      </c>
      <c r="L47" s="73">
        <f>J47/I47*100</f>
        <v>50.4236593103209</v>
      </c>
    </row>
    <row r="48" spans="1:12" ht="27.75" customHeight="1" thickBot="1">
      <c r="A48" s="70">
        <v>41020000</v>
      </c>
      <c r="B48" s="125" t="s">
        <v>52</v>
      </c>
      <c r="C48" s="72">
        <f>SUM(C50:C57)</f>
        <v>32700585.82</v>
      </c>
      <c r="D48" s="72">
        <f>SUM(D50:D57)</f>
        <v>48184401</v>
      </c>
      <c r="E48" s="72">
        <f>SUM(E50:E57)</f>
        <v>45714622.6</v>
      </c>
      <c r="F48" s="73">
        <f t="shared" si="5"/>
        <v>139.79756464191686</v>
      </c>
      <c r="G48" s="73">
        <f t="shared" si="6"/>
        <v>94.87431959567164</v>
      </c>
      <c r="H48" s="72"/>
      <c r="I48" s="72"/>
      <c r="J48" s="72"/>
      <c r="K48" s="73"/>
      <c r="L48" s="73"/>
    </row>
    <row r="49" spans="1:12" ht="60.75" hidden="1" thickBot="1">
      <c r="A49" s="92"/>
      <c r="B49" s="128" t="s">
        <v>13</v>
      </c>
      <c r="C49" s="94"/>
      <c r="D49" s="94"/>
      <c r="E49" s="94"/>
      <c r="F49" s="74" t="e">
        <f t="shared" si="5"/>
        <v>#DIV/0!</v>
      </c>
      <c r="G49" s="74" t="e">
        <f t="shared" si="6"/>
        <v>#DIV/0!</v>
      </c>
      <c r="H49" s="94"/>
      <c r="I49" s="94"/>
      <c r="J49" s="94"/>
      <c r="K49" s="74"/>
      <c r="L49" s="74"/>
    </row>
    <row r="50" spans="1:12" ht="30">
      <c r="A50" s="109">
        <v>41020100</v>
      </c>
      <c r="B50" s="129" t="s">
        <v>91</v>
      </c>
      <c r="C50" s="99">
        <v>32123418.82</v>
      </c>
      <c r="D50" s="99">
        <v>47610600</v>
      </c>
      <c r="E50" s="112">
        <v>45140821.6</v>
      </c>
      <c r="F50" s="89">
        <f t="shared" si="5"/>
        <v>140.52309267871382</v>
      </c>
      <c r="G50" s="89">
        <f t="shared" si="6"/>
        <v>94.81254510550173</v>
      </c>
      <c r="H50" s="130"/>
      <c r="I50" s="99"/>
      <c r="J50" s="112"/>
      <c r="K50" s="81"/>
      <c r="L50" s="81"/>
    </row>
    <row r="51" spans="1:12" ht="45.75" thickBot="1">
      <c r="A51" s="113">
        <v>41020600</v>
      </c>
      <c r="B51" s="131" t="s">
        <v>92</v>
      </c>
      <c r="C51" s="115">
        <v>577167</v>
      </c>
      <c r="D51" s="115">
        <v>573801</v>
      </c>
      <c r="E51" s="116">
        <v>573801</v>
      </c>
      <c r="F51" s="117">
        <f>E51/C51*100</f>
        <v>99.41680657418044</v>
      </c>
      <c r="G51" s="117">
        <f>E51/D51*100</f>
        <v>100</v>
      </c>
      <c r="H51" s="132"/>
      <c r="I51" s="115"/>
      <c r="J51" s="116"/>
      <c r="K51" s="121"/>
      <c r="L51" s="121"/>
    </row>
    <row r="52" spans="1:12" ht="90" hidden="1">
      <c r="A52" s="113"/>
      <c r="B52" s="114" t="s">
        <v>14</v>
      </c>
      <c r="C52" s="115"/>
      <c r="D52" s="115"/>
      <c r="E52" s="116"/>
      <c r="F52" s="117" t="e">
        <f>E52/C52*100</f>
        <v>#DIV/0!</v>
      </c>
      <c r="G52" s="117" t="e">
        <f>E52/D52*100</f>
        <v>#DIV/0!</v>
      </c>
      <c r="H52" s="132"/>
      <c r="I52" s="115"/>
      <c r="J52" s="116"/>
      <c r="K52" s="121" t="e">
        <f>J52/H52*100</f>
        <v>#DIV/0!</v>
      </c>
      <c r="L52" s="121" t="e">
        <f>J52/I52*100</f>
        <v>#DIV/0!</v>
      </c>
    </row>
    <row r="53" spans="1:12" ht="60" hidden="1">
      <c r="A53" s="113">
        <v>41021100</v>
      </c>
      <c r="B53" s="104" t="s">
        <v>108</v>
      </c>
      <c r="C53" s="115"/>
      <c r="D53" s="115"/>
      <c r="E53" s="116"/>
      <c r="F53" s="117" t="e">
        <f>E53/C53*100</f>
        <v>#DIV/0!</v>
      </c>
      <c r="G53" s="117" t="e">
        <f>E53/D53*100</f>
        <v>#DIV/0!</v>
      </c>
      <c r="H53" s="132"/>
      <c r="I53" s="115"/>
      <c r="J53" s="116"/>
      <c r="K53" s="121"/>
      <c r="L53" s="121"/>
    </row>
    <row r="54" spans="1:12" ht="60.75" hidden="1" thickBot="1">
      <c r="A54" s="113">
        <v>41021200</v>
      </c>
      <c r="B54" s="131" t="s">
        <v>104</v>
      </c>
      <c r="C54" s="115">
        <v>0</v>
      </c>
      <c r="D54" s="115"/>
      <c r="E54" s="116"/>
      <c r="F54" s="90" t="e">
        <f>E54/C54*100</f>
        <v>#DIV/0!</v>
      </c>
      <c r="G54" s="90" t="e">
        <f>E54/D54*100</f>
        <v>#DIV/0!</v>
      </c>
      <c r="H54" s="132"/>
      <c r="I54" s="115"/>
      <c r="J54" s="116"/>
      <c r="K54" s="121"/>
      <c r="L54" s="121"/>
    </row>
    <row r="55" spans="1:12" ht="2.25" customHeight="1" hidden="1" thickBot="1">
      <c r="A55" s="113">
        <v>41021600</v>
      </c>
      <c r="B55" s="104" t="s">
        <v>109</v>
      </c>
      <c r="C55" s="115"/>
      <c r="D55" s="115"/>
      <c r="E55" s="116"/>
      <c r="F55" s="105"/>
      <c r="G55" s="105"/>
      <c r="H55" s="132"/>
      <c r="I55" s="115"/>
      <c r="J55" s="116"/>
      <c r="K55" s="121"/>
      <c r="L55" s="121"/>
    </row>
    <row r="56" spans="1:12" ht="45.75" hidden="1" thickBot="1">
      <c r="A56" s="113">
        <v>41021800</v>
      </c>
      <c r="B56" s="131" t="s">
        <v>105</v>
      </c>
      <c r="C56" s="115"/>
      <c r="D56" s="115"/>
      <c r="E56" s="116"/>
      <c r="F56" s="117"/>
      <c r="G56" s="117"/>
      <c r="H56" s="132"/>
      <c r="I56" s="115"/>
      <c r="J56" s="116"/>
      <c r="K56" s="121"/>
      <c r="L56" s="121"/>
    </row>
    <row r="57" spans="1:12" ht="75.75" hidden="1" thickBot="1">
      <c r="A57" s="133">
        <v>41021900</v>
      </c>
      <c r="B57" s="134" t="s">
        <v>106</v>
      </c>
      <c r="C57" s="100"/>
      <c r="D57" s="100"/>
      <c r="E57" s="124"/>
      <c r="F57" s="90"/>
      <c r="G57" s="90"/>
      <c r="H57" s="135"/>
      <c r="I57" s="100"/>
      <c r="J57" s="124"/>
      <c r="K57" s="86"/>
      <c r="L57" s="86"/>
    </row>
    <row r="58" spans="1:12" ht="31.5" customHeight="1" thickBot="1">
      <c r="A58" s="70">
        <v>41030000</v>
      </c>
      <c r="B58" s="136" t="s">
        <v>93</v>
      </c>
      <c r="C58" s="72">
        <f>C59+C60+C61+C62+C63+C64+C65+C66+C67</f>
        <v>60912851.04000001</v>
      </c>
      <c r="D58" s="72">
        <f>D59+D60+D61+D62+D63+D64+D65+D66+D67+D68</f>
        <v>73107119.79</v>
      </c>
      <c r="E58" s="72">
        <f>E59+E60+E61+E62+E63+E64+E65+E66+E67+E68</f>
        <v>66975843.589999996</v>
      </c>
      <c r="F58" s="73">
        <f>E58/C58*100</f>
        <v>109.95355240558115</v>
      </c>
      <c r="G58" s="73">
        <f>E58/D58*100</f>
        <v>91.613298106105</v>
      </c>
      <c r="H58" s="72">
        <f>H59+H60+H61+H62+H63+H64+H65+H66+H67</f>
        <v>13546660.21</v>
      </c>
      <c r="I58" s="72">
        <f>I59+I60+I61+I62+I63+I64+I65+I66+I67</f>
        <v>15962620</v>
      </c>
      <c r="J58" s="72">
        <f>J59+J60+J61+J62+J63+J64+J65+J66+J67</f>
        <v>13526228.28</v>
      </c>
      <c r="K58" s="73">
        <f>J58/H58*100</f>
        <v>99.84917367319129</v>
      </c>
      <c r="L58" s="73">
        <f>J58/I58*100</f>
        <v>84.73689331701186</v>
      </c>
    </row>
    <row r="59" spans="1:12" ht="75">
      <c r="A59" s="109">
        <v>41030600</v>
      </c>
      <c r="B59" s="189" t="s">
        <v>94</v>
      </c>
      <c r="C59" s="94">
        <v>39530965.68</v>
      </c>
      <c r="D59" s="94">
        <v>47950216</v>
      </c>
      <c r="E59" s="94">
        <v>46385399.76</v>
      </c>
      <c r="F59" s="89">
        <f>E59/C59*100</f>
        <v>117.33940459609839</v>
      </c>
      <c r="G59" s="89">
        <f>E59/D59*100</f>
        <v>96.73658145773524</v>
      </c>
      <c r="H59" s="94"/>
      <c r="I59" s="94"/>
      <c r="J59" s="94"/>
      <c r="K59" s="81"/>
      <c r="L59" s="81"/>
    </row>
    <row r="60" spans="1:12" ht="105">
      <c r="A60" s="113">
        <v>41030800</v>
      </c>
      <c r="B60" s="190" t="s">
        <v>95</v>
      </c>
      <c r="C60" s="115">
        <v>17410930.67</v>
      </c>
      <c r="D60" s="115">
        <v>20193456</v>
      </c>
      <c r="E60" s="115">
        <v>16267402.22</v>
      </c>
      <c r="F60" s="117">
        <f>E60/C60*100</f>
        <v>93.4321233501299</v>
      </c>
      <c r="G60" s="117">
        <f>E60/D60*100</f>
        <v>80.55779169251663</v>
      </c>
      <c r="H60" s="115"/>
      <c r="I60" s="115"/>
      <c r="J60" s="115"/>
      <c r="K60" s="121"/>
      <c r="L60" s="121"/>
    </row>
    <row r="61" spans="1:12" ht="90.75" thickBot="1">
      <c r="A61" s="133">
        <v>41030900</v>
      </c>
      <c r="B61" s="191" t="s">
        <v>96</v>
      </c>
      <c r="C61" s="100">
        <v>1997168.14</v>
      </c>
      <c r="D61" s="100">
        <v>2281646.06</v>
      </c>
      <c r="E61" s="100">
        <v>1718211.89</v>
      </c>
      <c r="F61" s="90">
        <f>E61/C61*100</f>
        <v>86.03241037081635</v>
      </c>
      <c r="G61" s="90">
        <f>E61/D61*100</f>
        <v>75.30580312706344</v>
      </c>
      <c r="H61" s="100"/>
      <c r="I61" s="100"/>
      <c r="J61" s="100"/>
      <c r="K61" s="86"/>
      <c r="L61" s="86"/>
    </row>
    <row r="62" spans="1:12" ht="75">
      <c r="A62" s="109">
        <v>41031000</v>
      </c>
      <c r="B62" s="189" t="s">
        <v>97</v>
      </c>
      <c r="C62" s="99">
        <v>784902.09</v>
      </c>
      <c r="D62" s="99">
        <v>830532.73</v>
      </c>
      <c r="E62" s="99">
        <v>830532.73</v>
      </c>
      <c r="F62" s="89">
        <f>E62/C62*100</f>
        <v>105.81354548310607</v>
      </c>
      <c r="G62" s="89">
        <f>E62/D62*100</f>
        <v>100</v>
      </c>
      <c r="H62" s="99"/>
      <c r="I62" s="99"/>
      <c r="J62" s="99"/>
      <c r="K62" s="81"/>
      <c r="L62" s="81"/>
    </row>
    <row r="63" spans="1:12" ht="60" hidden="1">
      <c r="A63" s="113">
        <v>41032600</v>
      </c>
      <c r="B63" s="190" t="s">
        <v>98</v>
      </c>
      <c r="C63" s="84"/>
      <c r="D63" s="84"/>
      <c r="E63" s="84"/>
      <c r="F63" s="117"/>
      <c r="G63" s="117"/>
      <c r="H63" s="84"/>
      <c r="I63" s="84"/>
      <c r="J63" s="84"/>
      <c r="K63" s="121"/>
      <c r="L63" s="121"/>
    </row>
    <row r="64" spans="1:13" ht="60">
      <c r="A64" s="113">
        <v>41034400</v>
      </c>
      <c r="B64" s="190" t="s">
        <v>101</v>
      </c>
      <c r="C64" s="84"/>
      <c r="D64" s="84"/>
      <c r="E64" s="84"/>
      <c r="F64" s="117"/>
      <c r="G64" s="117"/>
      <c r="H64" s="84">
        <v>992355.21</v>
      </c>
      <c r="I64" s="84">
        <v>3152200</v>
      </c>
      <c r="J64" s="84">
        <v>1139318.28</v>
      </c>
      <c r="K64" s="117">
        <f>J64/H64*100</f>
        <v>114.80952269097273</v>
      </c>
      <c r="L64" s="117">
        <f>J64/I64*100</f>
        <v>36.14359114269399</v>
      </c>
      <c r="M64" s="154"/>
    </row>
    <row r="65" spans="1:12" ht="26.25" customHeight="1">
      <c r="A65" s="113">
        <v>41035000</v>
      </c>
      <c r="B65" s="194" t="s">
        <v>99</v>
      </c>
      <c r="C65" s="84">
        <v>1028694</v>
      </c>
      <c r="D65" s="84">
        <v>1480205</v>
      </c>
      <c r="E65" s="84">
        <v>1406298</v>
      </c>
      <c r="F65" s="117">
        <f>E65/C65*100</f>
        <v>136.70712573418334</v>
      </c>
      <c r="G65" s="117">
        <f>E65/D65*100</f>
        <v>95.00697538516624</v>
      </c>
      <c r="H65" s="84"/>
      <c r="I65" s="84">
        <v>1177120</v>
      </c>
      <c r="J65" s="84">
        <v>753610</v>
      </c>
      <c r="K65" s="117"/>
      <c r="L65" s="117">
        <f>J65/I65*100</f>
        <v>64.02151012641022</v>
      </c>
    </row>
    <row r="66" spans="1:12" ht="105">
      <c r="A66" s="113">
        <v>41035800</v>
      </c>
      <c r="B66" s="190" t="s">
        <v>100</v>
      </c>
      <c r="C66" s="84">
        <v>160190.46</v>
      </c>
      <c r="D66" s="84">
        <v>232264</v>
      </c>
      <c r="E66" s="84">
        <v>229198.99</v>
      </c>
      <c r="F66" s="117">
        <f>E66/C66*100</f>
        <v>143.07905102463653</v>
      </c>
      <c r="G66" s="117">
        <f>E66/D66*100</f>
        <v>98.68037664037475</v>
      </c>
      <c r="H66" s="84"/>
      <c r="I66" s="84"/>
      <c r="J66" s="84"/>
      <c r="K66" s="117"/>
      <c r="L66" s="117"/>
    </row>
    <row r="67" spans="1:12" ht="93.75" customHeight="1">
      <c r="A67" s="82">
        <v>41036600</v>
      </c>
      <c r="B67" s="192" t="s">
        <v>107</v>
      </c>
      <c r="C67" s="84"/>
      <c r="D67" s="84"/>
      <c r="E67" s="84"/>
      <c r="F67" s="106"/>
      <c r="G67" s="106"/>
      <c r="H67" s="84">
        <v>12554305</v>
      </c>
      <c r="I67" s="84">
        <v>11633300</v>
      </c>
      <c r="J67" s="84">
        <v>11633300</v>
      </c>
      <c r="K67" s="106">
        <f>J67/H67*100</f>
        <v>92.66383125151093</v>
      </c>
      <c r="L67" s="106">
        <f>J67/I67*100</f>
        <v>100</v>
      </c>
    </row>
    <row r="68" spans="1:12" ht="67.5" customHeight="1" thickBot="1">
      <c r="A68" s="82">
        <v>41037000</v>
      </c>
      <c r="B68" s="83" t="s">
        <v>167</v>
      </c>
      <c r="C68" s="84"/>
      <c r="D68" s="84">
        <v>138800</v>
      </c>
      <c r="E68" s="84">
        <v>138800</v>
      </c>
      <c r="F68" s="106"/>
      <c r="G68" s="106">
        <f>E68/D68*100</f>
        <v>100</v>
      </c>
      <c r="H68" s="84"/>
      <c r="I68" s="84"/>
      <c r="J68" s="84"/>
      <c r="K68" s="106"/>
      <c r="L68" s="106"/>
    </row>
    <row r="69" spans="1:13" ht="42.75" customHeight="1" thickBot="1">
      <c r="A69" s="68"/>
      <c r="B69" s="70" t="s">
        <v>8</v>
      </c>
      <c r="C69" s="127">
        <f>C58+C48+C47</f>
        <v>149951948.37</v>
      </c>
      <c r="D69" s="127">
        <f>D58+D48+D47</f>
        <v>178406610.79000002</v>
      </c>
      <c r="E69" s="127">
        <f>E58+E48+E47</f>
        <v>167360806.01</v>
      </c>
      <c r="F69" s="73">
        <f>E69/C69*100</f>
        <v>111.60962416910007</v>
      </c>
      <c r="G69" s="73">
        <f>E69/D69*100</f>
        <v>93.8086348195909</v>
      </c>
      <c r="H69" s="72">
        <f>H58+H48+H47</f>
        <v>21521477.060000002</v>
      </c>
      <c r="I69" s="72">
        <f>I58+I48+I47</f>
        <v>30592349.240000002</v>
      </c>
      <c r="J69" s="72">
        <f>J58+J48+J47</f>
        <v>20903073.11</v>
      </c>
      <c r="K69" s="73">
        <f>J69/H69*100</f>
        <v>97.12657291934032</v>
      </c>
      <c r="L69" s="73">
        <f>J69/I69*100</f>
        <v>68.32778007995832</v>
      </c>
      <c r="M69" s="154"/>
    </row>
    <row r="70" spans="1:12" ht="12.75" hidden="1">
      <c r="A70" s="51"/>
      <c r="B70" s="53" t="s">
        <v>53</v>
      </c>
      <c r="C70" s="53"/>
      <c r="D70" s="54">
        <f>SUM(D69:D69)</f>
        <v>178406610.79000002</v>
      </c>
      <c r="E70" s="54">
        <f>SUM(E69:E69)</f>
        <v>167360806.01</v>
      </c>
      <c r="F70" s="55">
        <f>IF(D70=0,0,E70/D70*100)</f>
        <v>93.8086348195909</v>
      </c>
      <c r="G70" s="55"/>
      <c r="H70" s="55"/>
      <c r="I70" s="54">
        <f>SUM(I69:I69)</f>
        <v>30592349.240000002</v>
      </c>
      <c r="J70" s="54">
        <f>SUM(J69:J69)</f>
        <v>20903073.11</v>
      </c>
      <c r="K70" s="55">
        <f>IF(I70=0,0,J70/I70*100)</f>
        <v>68.32778007995832</v>
      </c>
      <c r="L70" s="51"/>
    </row>
    <row r="71" spans="1:12" ht="12.75" hidden="1">
      <c r="A71" s="51"/>
      <c r="B71" s="53"/>
      <c r="C71" s="53"/>
      <c r="D71" s="54"/>
      <c r="E71" s="54"/>
      <c r="F71" s="55"/>
      <c r="G71" s="55"/>
      <c r="H71" s="55"/>
      <c r="I71" s="54"/>
      <c r="J71" s="54"/>
      <c r="K71" s="55"/>
      <c r="L71" s="51"/>
    </row>
    <row r="72" spans="1:12" ht="12.75" hidden="1">
      <c r="A72" s="51"/>
      <c r="B72" s="53"/>
      <c r="C72" s="53"/>
      <c r="D72" s="54"/>
      <c r="E72" s="54"/>
      <c r="F72" s="55"/>
      <c r="G72" s="55"/>
      <c r="H72" s="55"/>
      <c r="I72" s="54"/>
      <c r="J72" s="54"/>
      <c r="K72" s="55"/>
      <c r="L72" s="51"/>
    </row>
    <row r="73" spans="1:12" ht="12.75" hidden="1">
      <c r="A73" s="51"/>
      <c r="B73" s="53"/>
      <c r="C73" s="53"/>
      <c r="D73" s="54"/>
      <c r="E73" s="54"/>
      <c r="F73" s="55"/>
      <c r="G73" s="55"/>
      <c r="H73" s="55"/>
      <c r="I73" s="54"/>
      <c r="J73" s="54"/>
      <c r="K73" s="55"/>
      <c r="L73" s="51"/>
    </row>
    <row r="74" spans="1:12" ht="12.75" hidden="1">
      <c r="A74" s="51"/>
      <c r="B74" s="53"/>
      <c r="C74" s="53"/>
      <c r="D74" s="54"/>
      <c r="E74" s="54"/>
      <c r="F74" s="55"/>
      <c r="G74" s="55"/>
      <c r="H74" s="55"/>
      <c r="I74" s="54"/>
      <c r="J74" s="54"/>
      <c r="K74" s="55"/>
      <c r="L74" s="51"/>
    </row>
    <row r="75" spans="1:12" ht="12.75" hidden="1">
      <c r="A75" s="51"/>
      <c r="B75" s="202" t="s">
        <v>62</v>
      </c>
      <c r="C75" s="202"/>
      <c r="D75" s="203"/>
      <c r="E75" s="203"/>
      <c r="F75" s="203"/>
      <c r="G75" s="203"/>
      <c r="H75" s="203"/>
      <c r="I75" s="203"/>
      <c r="J75" s="203"/>
      <c r="K75" s="203"/>
      <c r="L75" s="51"/>
    </row>
    <row r="76" spans="1:12" ht="12.75" hidden="1">
      <c r="A76" s="51"/>
      <c r="B76" s="53"/>
      <c r="C76" s="53"/>
      <c r="D76" s="54"/>
      <c r="E76" s="54"/>
      <c r="F76" s="55"/>
      <c r="G76" s="55"/>
      <c r="H76" s="55"/>
      <c r="I76" s="54"/>
      <c r="J76" s="54"/>
      <c r="K76" s="55"/>
      <c r="L76" s="51"/>
    </row>
    <row r="77" spans="1:12" ht="12.75" hidden="1">
      <c r="A77" s="51"/>
      <c r="B77" s="56" t="s">
        <v>0</v>
      </c>
      <c r="C77" s="56"/>
      <c r="D77" s="204" t="s">
        <v>1</v>
      </c>
      <c r="E77" s="204"/>
      <c r="F77" s="204"/>
      <c r="G77" s="52"/>
      <c r="H77" s="52"/>
      <c r="I77" s="204" t="s">
        <v>2</v>
      </c>
      <c r="J77" s="204"/>
      <c r="K77" s="204"/>
      <c r="L77" s="51"/>
    </row>
    <row r="78" spans="1:12" ht="49.5" customHeight="1" hidden="1">
      <c r="A78" s="51"/>
      <c r="B78" s="56"/>
      <c r="C78" s="56"/>
      <c r="D78" s="57" t="s">
        <v>69</v>
      </c>
      <c r="E78" s="57" t="s">
        <v>70</v>
      </c>
      <c r="F78" s="57" t="s">
        <v>50</v>
      </c>
      <c r="G78" s="57"/>
      <c r="H78" s="57"/>
      <c r="I78" s="57" t="s">
        <v>64</v>
      </c>
      <c r="J78" s="57" t="s">
        <v>71</v>
      </c>
      <c r="K78" s="57" t="s">
        <v>60</v>
      </c>
      <c r="L78" s="51"/>
    </row>
    <row r="79" spans="1:12" ht="12.75" hidden="1">
      <c r="A79" s="51"/>
      <c r="B79" s="57">
        <v>1</v>
      </c>
      <c r="C79" s="57"/>
      <c r="D79" s="58">
        <v>2</v>
      </c>
      <c r="E79" s="57">
        <v>3</v>
      </c>
      <c r="F79" s="58">
        <v>4</v>
      </c>
      <c r="G79" s="58"/>
      <c r="H79" s="58"/>
      <c r="I79" s="57">
        <v>5</v>
      </c>
      <c r="J79" s="58">
        <v>6</v>
      </c>
      <c r="K79" s="57">
        <v>7</v>
      </c>
      <c r="L79" s="51"/>
    </row>
    <row r="80" spans="1:12" ht="22.5" hidden="1">
      <c r="A80" s="51"/>
      <c r="B80" s="59" t="s">
        <v>63</v>
      </c>
      <c r="C80" s="59"/>
      <c r="D80" s="60">
        <v>0</v>
      </c>
      <c r="E80" s="61">
        <v>0</v>
      </c>
      <c r="F80" s="58"/>
      <c r="G80" s="58"/>
      <c r="H80" s="58"/>
      <c r="I80" s="62">
        <v>0</v>
      </c>
      <c r="J80" s="60">
        <v>0</v>
      </c>
      <c r="K80" s="61"/>
      <c r="L80" s="51"/>
    </row>
    <row r="81" spans="1:12" ht="42" customHeight="1">
      <c r="A81" s="151"/>
      <c r="B81" s="199" t="s">
        <v>144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55"/>
    </row>
    <row r="82" spans="1:12" ht="19.5" customHeight="1">
      <c r="A82" s="152">
        <v>1</v>
      </c>
      <c r="B82" s="153">
        <v>2</v>
      </c>
      <c r="C82" s="152">
        <v>3</v>
      </c>
      <c r="D82" s="153">
        <v>4</v>
      </c>
      <c r="E82" s="152">
        <v>5</v>
      </c>
      <c r="F82" s="160">
        <v>6</v>
      </c>
      <c r="G82" s="161">
        <v>7</v>
      </c>
      <c r="H82" s="153">
        <v>8</v>
      </c>
      <c r="I82" s="152">
        <v>9</v>
      </c>
      <c r="J82" s="153">
        <v>10</v>
      </c>
      <c r="K82" s="152">
        <v>11</v>
      </c>
      <c r="L82" s="153">
        <v>12</v>
      </c>
    </row>
    <row r="83" spans="1:12" ht="32.25" customHeight="1">
      <c r="A83" s="140">
        <v>10000</v>
      </c>
      <c r="B83" s="141" t="s">
        <v>110</v>
      </c>
      <c r="C83" s="162">
        <v>10119602.07</v>
      </c>
      <c r="D83" s="162">
        <v>11153102</v>
      </c>
      <c r="E83" s="162">
        <v>10348682.84</v>
      </c>
      <c r="F83" s="163">
        <f>E83/C83*100</f>
        <v>102.26373298490776</v>
      </c>
      <c r="G83" s="163">
        <f aca="true" t="shared" si="7" ref="G83:G89">E83/D83*100</f>
        <v>92.78748495261678</v>
      </c>
      <c r="H83" s="176">
        <v>228307.26</v>
      </c>
      <c r="I83" s="167">
        <v>464900.77</v>
      </c>
      <c r="J83" s="162">
        <v>73315.85</v>
      </c>
      <c r="K83" s="163">
        <f aca="true" t="shared" si="8" ref="K83:K93">J83/H83*100</f>
        <v>32.112798340271794</v>
      </c>
      <c r="L83" s="163">
        <f aca="true" t="shared" si="9" ref="L83:L94">J83/I83*100</f>
        <v>15.770214792287826</v>
      </c>
    </row>
    <row r="84" spans="1:12" ht="27.75" customHeight="1">
      <c r="A84" s="140">
        <v>70000</v>
      </c>
      <c r="B84" s="141" t="s">
        <v>111</v>
      </c>
      <c r="C84" s="162">
        <v>49937882.2</v>
      </c>
      <c r="D84" s="165">
        <v>57128942</v>
      </c>
      <c r="E84" s="162">
        <v>51544496.99</v>
      </c>
      <c r="F84" s="163">
        <f aca="true" t="shared" si="10" ref="F84:F89">E84/C84*100</f>
        <v>103.21722652067132</v>
      </c>
      <c r="G84" s="163">
        <f t="shared" si="7"/>
        <v>90.22484083461585</v>
      </c>
      <c r="H84" s="176">
        <v>2037838.01</v>
      </c>
      <c r="I84" s="167">
        <v>4295200.14</v>
      </c>
      <c r="J84" s="162">
        <v>1839146.21</v>
      </c>
      <c r="K84" s="163">
        <f t="shared" si="8"/>
        <v>90.24987270700677</v>
      </c>
      <c r="L84" s="163">
        <f t="shared" si="9"/>
        <v>42.81863824860091</v>
      </c>
    </row>
    <row r="85" spans="1:12" ht="26.25" customHeight="1">
      <c r="A85" s="140">
        <v>80000</v>
      </c>
      <c r="B85" s="141" t="s">
        <v>112</v>
      </c>
      <c r="C85" s="162">
        <v>39816427.01</v>
      </c>
      <c r="D85" s="162">
        <v>40592094</v>
      </c>
      <c r="E85" s="162">
        <v>36948368.7</v>
      </c>
      <c r="F85" s="163">
        <f t="shared" si="10"/>
        <v>92.7967963843675</v>
      </c>
      <c r="G85" s="163">
        <f t="shared" si="7"/>
        <v>91.0235591689357</v>
      </c>
      <c r="H85" s="176">
        <v>1360496.4</v>
      </c>
      <c r="I85" s="167">
        <v>3678547.21</v>
      </c>
      <c r="J85" s="162">
        <v>2105214.44</v>
      </c>
      <c r="K85" s="163">
        <f t="shared" si="8"/>
        <v>154.7386997863427</v>
      </c>
      <c r="L85" s="163">
        <f t="shared" si="9"/>
        <v>57.229507189062275</v>
      </c>
    </row>
    <row r="86" spans="1:12" ht="34.5" customHeight="1">
      <c r="A86" s="140">
        <v>90000</v>
      </c>
      <c r="B86" s="141" t="s">
        <v>113</v>
      </c>
      <c r="C86" s="162">
        <v>61008813.39</v>
      </c>
      <c r="D86" s="162">
        <v>73054116.79</v>
      </c>
      <c r="E86" s="162">
        <v>66846243.34</v>
      </c>
      <c r="F86" s="163">
        <f t="shared" si="10"/>
        <v>109.56817486792296</v>
      </c>
      <c r="G86" s="163">
        <f t="shared" si="7"/>
        <v>91.50236328522725</v>
      </c>
      <c r="H86" s="176">
        <v>35711.73</v>
      </c>
      <c r="I86" s="177">
        <v>100249.44</v>
      </c>
      <c r="J86" s="162">
        <v>39316.57</v>
      </c>
      <c r="K86" s="163">
        <f t="shared" si="8"/>
        <v>110.09427434627221</v>
      </c>
      <c r="L86" s="163">
        <f t="shared" si="9"/>
        <v>39.2187427680394</v>
      </c>
    </row>
    <row r="87" spans="1:12" ht="33.75" customHeight="1">
      <c r="A87" s="140">
        <v>100000</v>
      </c>
      <c r="B87" s="141" t="s">
        <v>114</v>
      </c>
      <c r="C87" s="162">
        <f>SUM(C88:C96)</f>
        <v>1180996.22</v>
      </c>
      <c r="D87" s="162">
        <v>1918005</v>
      </c>
      <c r="E87" s="162">
        <v>844720.16</v>
      </c>
      <c r="F87" s="163">
        <f t="shared" si="10"/>
        <v>71.5260680512593</v>
      </c>
      <c r="G87" s="163">
        <f t="shared" si="7"/>
        <v>44.04160364545452</v>
      </c>
      <c r="H87" s="168">
        <f>SUM(H88:H96)</f>
        <v>13150361.97</v>
      </c>
      <c r="I87" s="167">
        <f>SUM(I88:I96)</f>
        <v>16369252.94</v>
      </c>
      <c r="J87" s="167">
        <f>SUM(J88:J96)</f>
        <v>12573035.11</v>
      </c>
      <c r="K87" s="163">
        <f t="shared" si="8"/>
        <v>95.60980251861461</v>
      </c>
      <c r="L87" s="163">
        <f t="shared" si="9"/>
        <v>76.80885105804957</v>
      </c>
    </row>
    <row r="88" spans="1:12" ht="25.5" customHeight="1">
      <c r="A88" s="140">
        <v>100101</v>
      </c>
      <c r="B88" s="142" t="s">
        <v>115</v>
      </c>
      <c r="C88" s="164"/>
      <c r="D88" s="164"/>
      <c r="E88" s="165"/>
      <c r="F88" s="167"/>
      <c r="G88" s="163"/>
      <c r="H88" s="176">
        <v>60694.8</v>
      </c>
      <c r="I88" s="166">
        <v>188193</v>
      </c>
      <c r="J88" s="162">
        <v>96975.2</v>
      </c>
      <c r="K88" s="163">
        <f t="shared" si="8"/>
        <v>159.77513724404727</v>
      </c>
      <c r="L88" s="163">
        <f t="shared" si="9"/>
        <v>51.52965306892392</v>
      </c>
    </row>
    <row r="89" spans="1:12" ht="29.25" customHeight="1">
      <c r="A89" s="140">
        <v>100102</v>
      </c>
      <c r="B89" s="142" t="s">
        <v>116</v>
      </c>
      <c r="C89" s="162">
        <v>94342.51</v>
      </c>
      <c r="D89" s="162">
        <v>37060</v>
      </c>
      <c r="E89" s="165"/>
      <c r="F89" s="163">
        <f t="shared" si="10"/>
        <v>0</v>
      </c>
      <c r="G89" s="163">
        <f t="shared" si="7"/>
        <v>0</v>
      </c>
      <c r="H89" s="176">
        <v>83818.87</v>
      </c>
      <c r="I89" s="167">
        <v>2191293.19</v>
      </c>
      <c r="J89" s="162">
        <v>735742.34</v>
      </c>
      <c r="K89" s="163">
        <f t="shared" si="8"/>
        <v>877.7764959131518</v>
      </c>
      <c r="L89" s="163">
        <f t="shared" si="9"/>
        <v>33.57571425665773</v>
      </c>
    </row>
    <row r="90" spans="1:12" ht="21.75" customHeight="1">
      <c r="A90" s="140">
        <v>100103</v>
      </c>
      <c r="B90" s="142" t="s">
        <v>117</v>
      </c>
      <c r="C90" s="162"/>
      <c r="D90" s="162"/>
      <c r="E90" s="165"/>
      <c r="F90" s="167"/>
      <c r="G90" s="166"/>
      <c r="H90" s="168"/>
      <c r="I90" s="166"/>
      <c r="J90" s="165"/>
      <c r="K90" s="163"/>
      <c r="L90" s="163"/>
    </row>
    <row r="91" spans="1:12" ht="21.75" customHeight="1">
      <c r="A91" s="140">
        <v>100202</v>
      </c>
      <c r="B91" s="142" t="s">
        <v>118</v>
      </c>
      <c r="C91" s="162"/>
      <c r="D91" s="162">
        <v>15000</v>
      </c>
      <c r="E91" s="165"/>
      <c r="F91" s="167"/>
      <c r="G91" s="166"/>
      <c r="H91" s="168">
        <v>2000</v>
      </c>
      <c r="I91" s="167">
        <v>771500</v>
      </c>
      <c r="J91" s="170">
        <v>99500</v>
      </c>
      <c r="K91" s="163">
        <f t="shared" si="8"/>
        <v>4975</v>
      </c>
      <c r="L91" s="163">
        <f t="shared" si="9"/>
        <v>12.89695398574206</v>
      </c>
    </row>
    <row r="92" spans="1:12" ht="21.75" customHeight="1">
      <c r="A92" s="140">
        <v>100201</v>
      </c>
      <c r="B92" s="142" t="s">
        <v>119</v>
      </c>
      <c r="C92" s="164"/>
      <c r="D92" s="164"/>
      <c r="E92" s="165"/>
      <c r="F92" s="167"/>
      <c r="G92" s="166"/>
      <c r="H92" s="176">
        <v>182020</v>
      </c>
      <c r="I92" s="166">
        <v>182020</v>
      </c>
      <c r="J92" s="165"/>
      <c r="K92" s="163">
        <f t="shared" si="8"/>
        <v>0</v>
      </c>
      <c r="L92" s="163">
        <f t="shared" si="9"/>
        <v>0</v>
      </c>
    </row>
    <row r="93" spans="1:12" ht="21.75" customHeight="1">
      <c r="A93" s="140">
        <v>100203</v>
      </c>
      <c r="B93" s="142" t="s">
        <v>120</v>
      </c>
      <c r="C93" s="162">
        <v>1022253.71</v>
      </c>
      <c r="D93" s="162">
        <v>1861368</v>
      </c>
      <c r="E93" s="162">
        <v>840143.73</v>
      </c>
      <c r="F93" s="163">
        <f>E93/C93*100</f>
        <v>82.1854420073467</v>
      </c>
      <c r="G93" s="163">
        <f>E93/D93*100</f>
        <v>45.13582107353301</v>
      </c>
      <c r="H93" s="176">
        <v>197960</v>
      </c>
      <c r="I93" s="167">
        <v>303977.57</v>
      </c>
      <c r="J93" s="162">
        <v>7517.57</v>
      </c>
      <c r="K93" s="163">
        <f t="shared" si="8"/>
        <v>3.797519700949686</v>
      </c>
      <c r="L93" s="163">
        <f t="shared" si="9"/>
        <v>2.4730673384881654</v>
      </c>
    </row>
    <row r="94" spans="1:12" ht="45">
      <c r="A94" s="140">
        <v>100400</v>
      </c>
      <c r="B94" s="142" t="s">
        <v>121</v>
      </c>
      <c r="C94" s="162"/>
      <c r="D94" s="162"/>
      <c r="E94" s="165"/>
      <c r="F94" s="167"/>
      <c r="G94" s="166"/>
      <c r="H94" s="176">
        <v>69563.3</v>
      </c>
      <c r="I94" s="167">
        <v>177964.18</v>
      </c>
      <c r="J94" s="165"/>
      <c r="K94" s="169"/>
      <c r="L94" s="163">
        <f t="shared" si="9"/>
        <v>0</v>
      </c>
    </row>
    <row r="95" spans="1:12" ht="128.25" customHeight="1">
      <c r="A95" s="140">
        <v>100602</v>
      </c>
      <c r="B95" s="143" t="s">
        <v>122</v>
      </c>
      <c r="C95" s="162"/>
      <c r="D95" s="162"/>
      <c r="E95" s="165"/>
      <c r="F95" s="167"/>
      <c r="G95" s="166"/>
      <c r="H95" s="168">
        <v>12554305</v>
      </c>
      <c r="I95" s="166">
        <v>12554305</v>
      </c>
      <c r="J95" s="170">
        <v>11633300</v>
      </c>
      <c r="K95" s="163">
        <f>J95/H95*100</f>
        <v>92.66383125151093</v>
      </c>
      <c r="L95" s="163">
        <f>J95/I95*100</f>
        <v>92.66383125151093</v>
      </c>
    </row>
    <row r="96" spans="1:12" ht="60">
      <c r="A96" s="140">
        <v>100302</v>
      </c>
      <c r="B96" s="142" t="s">
        <v>123</v>
      </c>
      <c r="C96" s="162">
        <v>64400</v>
      </c>
      <c r="D96" s="162">
        <v>4577</v>
      </c>
      <c r="E96" s="162">
        <v>4576.43</v>
      </c>
      <c r="F96" s="163">
        <f>E96/C96*100</f>
        <v>7.106257763975156</v>
      </c>
      <c r="G96" s="163">
        <f>E96/D96*100</f>
        <v>99.98754642779114</v>
      </c>
      <c r="H96" s="168"/>
      <c r="I96" s="166"/>
      <c r="J96" s="165"/>
      <c r="K96" s="169"/>
      <c r="L96" s="169"/>
    </row>
    <row r="97" spans="1:12" ht="25.5" customHeight="1">
      <c r="A97" s="140">
        <v>110000</v>
      </c>
      <c r="B97" s="141" t="s">
        <v>124</v>
      </c>
      <c r="C97" s="162">
        <v>7853781.76</v>
      </c>
      <c r="D97" s="162">
        <v>7453175.48</v>
      </c>
      <c r="E97" s="162">
        <v>6550432.69</v>
      </c>
      <c r="F97" s="163">
        <f>E97/C97*100</f>
        <v>83.40482190836941</v>
      </c>
      <c r="G97" s="163">
        <f>E97/D97*100</f>
        <v>87.88780980103799</v>
      </c>
      <c r="H97" s="176">
        <v>354402.07</v>
      </c>
      <c r="I97" s="167">
        <v>1635904.94</v>
      </c>
      <c r="J97" s="162">
        <v>612194.45</v>
      </c>
      <c r="K97" s="163">
        <f aca="true" t="shared" si="11" ref="K97:K103">J97/H97*100</f>
        <v>172.7400886795046</v>
      </c>
      <c r="L97" s="163">
        <f aca="true" t="shared" si="12" ref="L97:L103">J97/I97*100</f>
        <v>37.42237308727731</v>
      </c>
    </row>
    <row r="98" spans="1:12" ht="27.75" customHeight="1">
      <c r="A98" s="140">
        <v>120000</v>
      </c>
      <c r="B98" s="141" t="s">
        <v>125</v>
      </c>
      <c r="C98" s="162">
        <v>50400</v>
      </c>
      <c r="D98" s="162">
        <v>37500</v>
      </c>
      <c r="E98" s="170">
        <v>30000</v>
      </c>
      <c r="F98" s="163">
        <f>E98/C98*100</f>
        <v>59.523809523809526</v>
      </c>
      <c r="G98" s="163">
        <f>E98/D98*100</f>
        <v>80</v>
      </c>
      <c r="H98" s="168"/>
      <c r="I98" s="167"/>
      <c r="J98" s="165"/>
      <c r="K98" s="163"/>
      <c r="L98" s="163"/>
    </row>
    <row r="99" spans="1:12" ht="19.5" customHeight="1">
      <c r="A99" s="140">
        <v>130000</v>
      </c>
      <c r="B99" s="141" t="s">
        <v>126</v>
      </c>
      <c r="C99" s="162">
        <v>1133232.09</v>
      </c>
      <c r="D99" s="162">
        <v>1548592</v>
      </c>
      <c r="E99" s="162">
        <v>1109494.88</v>
      </c>
      <c r="F99" s="163">
        <f>E99/C99*100</f>
        <v>97.90535317438813</v>
      </c>
      <c r="G99" s="163">
        <f>E99/D99*100</f>
        <v>71.64539659251759</v>
      </c>
      <c r="H99" s="176">
        <v>383299.53</v>
      </c>
      <c r="I99" s="167">
        <v>1404686.84</v>
      </c>
      <c r="J99" s="162">
        <v>115586.7</v>
      </c>
      <c r="K99" s="163">
        <f t="shared" si="11"/>
        <v>30.155711383209887</v>
      </c>
      <c r="L99" s="163">
        <f t="shared" si="12"/>
        <v>8.228645468053221</v>
      </c>
    </row>
    <row r="100" spans="1:12" ht="28.5" customHeight="1">
      <c r="A100" s="140"/>
      <c r="B100" s="141" t="s">
        <v>127</v>
      </c>
      <c r="C100" s="164"/>
      <c r="D100" s="164"/>
      <c r="E100" s="165"/>
      <c r="F100" s="167"/>
      <c r="G100" s="166"/>
      <c r="H100" s="168">
        <f>H101</f>
        <v>386363.63</v>
      </c>
      <c r="I100" s="167">
        <f>I101</f>
        <v>1437870.49</v>
      </c>
      <c r="J100" s="162">
        <v>64883.98</v>
      </c>
      <c r="K100" s="163">
        <f t="shared" si="11"/>
        <v>16.793500982481195</v>
      </c>
      <c r="L100" s="163">
        <f t="shared" si="12"/>
        <v>4.512505156149356</v>
      </c>
    </row>
    <row r="101" spans="1:12" ht="27" customHeight="1">
      <c r="A101" s="140">
        <v>150101</v>
      </c>
      <c r="B101" s="142" t="s">
        <v>128</v>
      </c>
      <c r="C101" s="164"/>
      <c r="D101" s="164"/>
      <c r="E101" s="165"/>
      <c r="F101" s="167"/>
      <c r="G101" s="166"/>
      <c r="H101" s="176">
        <v>386363.63</v>
      </c>
      <c r="I101" s="167">
        <v>1437870.49</v>
      </c>
      <c r="J101" s="162">
        <v>64883.98</v>
      </c>
      <c r="K101" s="163">
        <f t="shared" si="11"/>
        <v>16.793500982481195</v>
      </c>
      <c r="L101" s="163">
        <f t="shared" si="12"/>
        <v>4.512505156149356</v>
      </c>
    </row>
    <row r="102" spans="1:12" ht="29.25" customHeight="1">
      <c r="A102" s="149">
        <v>160101</v>
      </c>
      <c r="B102" s="141" t="s">
        <v>145</v>
      </c>
      <c r="C102" s="164"/>
      <c r="D102" s="164">
        <v>287148.24</v>
      </c>
      <c r="E102" s="165"/>
      <c r="F102" s="167"/>
      <c r="G102" s="166"/>
      <c r="H102" s="176">
        <v>2800</v>
      </c>
      <c r="I102" s="167">
        <v>54000</v>
      </c>
      <c r="J102" s="165"/>
      <c r="K102" s="163">
        <f t="shared" si="11"/>
        <v>0</v>
      </c>
      <c r="L102" s="163">
        <f t="shared" si="12"/>
        <v>0</v>
      </c>
    </row>
    <row r="103" spans="1:12" ht="31.5">
      <c r="A103" s="140"/>
      <c r="B103" s="141" t="s">
        <v>129</v>
      </c>
      <c r="C103" s="162">
        <f>C104+C105+C106+C107+C108</f>
        <v>1478807.9</v>
      </c>
      <c r="D103" s="162">
        <v>2078633</v>
      </c>
      <c r="E103" s="162">
        <v>1525137.75</v>
      </c>
      <c r="F103" s="163">
        <f aca="true" t="shared" si="13" ref="F103:F112">E103/C103*100</f>
        <v>103.13291875165125</v>
      </c>
      <c r="G103" s="166">
        <f aca="true" t="shared" si="14" ref="G103:G112">C103/D103*100</f>
        <v>71.14328984481627</v>
      </c>
      <c r="H103" s="168">
        <f>H107+H108</f>
        <v>819847.63</v>
      </c>
      <c r="I103" s="167">
        <f>I107+I108</f>
        <v>3626022.11</v>
      </c>
      <c r="J103" s="167">
        <f>J107+J108</f>
        <v>483428.51</v>
      </c>
      <c r="K103" s="163">
        <f t="shared" si="11"/>
        <v>58.96565316655242</v>
      </c>
      <c r="L103" s="163">
        <f t="shared" si="12"/>
        <v>13.332199731126297</v>
      </c>
    </row>
    <row r="104" spans="1:12" ht="35.25" customHeight="1">
      <c r="A104" s="140">
        <v>170102</v>
      </c>
      <c r="B104" s="142" t="s">
        <v>130</v>
      </c>
      <c r="C104" s="162">
        <v>57054.17</v>
      </c>
      <c r="D104" s="162">
        <v>111900</v>
      </c>
      <c r="E104" s="162">
        <v>70301.86</v>
      </c>
      <c r="F104" s="163">
        <f t="shared" si="13"/>
        <v>123.21949473631815</v>
      </c>
      <c r="G104" s="166">
        <f t="shared" si="14"/>
        <v>50.98674709562109</v>
      </c>
      <c r="H104" s="168"/>
      <c r="I104" s="167"/>
      <c r="J104" s="165"/>
      <c r="K104" s="169"/>
      <c r="L104" s="169"/>
    </row>
    <row r="105" spans="1:12" ht="45">
      <c r="A105" s="140">
        <v>170302</v>
      </c>
      <c r="B105" s="142" t="s">
        <v>131</v>
      </c>
      <c r="C105" s="162">
        <v>136179.82</v>
      </c>
      <c r="D105" s="162">
        <v>208000</v>
      </c>
      <c r="E105" s="162">
        <v>192479.74</v>
      </c>
      <c r="F105" s="163">
        <f t="shared" si="13"/>
        <v>141.34233691893556</v>
      </c>
      <c r="G105" s="166">
        <f t="shared" si="14"/>
        <v>65.47106730769231</v>
      </c>
      <c r="H105" s="168"/>
      <c r="I105" s="167"/>
      <c r="J105" s="165"/>
      <c r="K105" s="169"/>
      <c r="L105" s="169"/>
    </row>
    <row r="106" spans="1:12" ht="28.5" customHeight="1">
      <c r="A106" s="140">
        <v>170602</v>
      </c>
      <c r="B106" s="142" t="s">
        <v>132</v>
      </c>
      <c r="C106" s="162">
        <v>1038464.72</v>
      </c>
      <c r="D106" s="162">
        <v>1671145</v>
      </c>
      <c r="E106" s="162">
        <v>1193317.4</v>
      </c>
      <c r="F106" s="163">
        <f t="shared" si="13"/>
        <v>114.91169387054381</v>
      </c>
      <c r="G106" s="166">
        <f t="shared" si="14"/>
        <v>62.14091057328957</v>
      </c>
      <c r="H106" s="168"/>
      <c r="I106" s="167"/>
      <c r="J106" s="165"/>
      <c r="K106" s="169"/>
      <c r="L106" s="169"/>
    </row>
    <row r="107" spans="1:12" ht="15">
      <c r="A107" s="140">
        <v>170603</v>
      </c>
      <c r="B107" s="142" t="s">
        <v>133</v>
      </c>
      <c r="C107" s="164">
        <v>100000</v>
      </c>
      <c r="D107" s="164">
        <v>24495</v>
      </c>
      <c r="E107" s="162">
        <v>24494.3</v>
      </c>
      <c r="F107" s="163">
        <f t="shared" si="13"/>
        <v>24.4943</v>
      </c>
      <c r="G107" s="166">
        <f t="shared" si="14"/>
        <v>408.24658093488466</v>
      </c>
      <c r="H107" s="176">
        <v>31800</v>
      </c>
      <c r="I107" s="167">
        <v>31800</v>
      </c>
      <c r="J107" s="165"/>
      <c r="K107" s="169"/>
      <c r="L107" s="169"/>
    </row>
    <row r="108" spans="1:12" ht="45">
      <c r="A108" s="140">
        <v>170703</v>
      </c>
      <c r="B108" s="142" t="s">
        <v>134</v>
      </c>
      <c r="C108" s="162">
        <v>147109.19</v>
      </c>
      <c r="D108" s="162">
        <v>63093</v>
      </c>
      <c r="E108" s="162">
        <v>44544.45</v>
      </c>
      <c r="F108" s="163">
        <f t="shared" si="13"/>
        <v>30.279855391767164</v>
      </c>
      <c r="G108" s="166">
        <f t="shared" si="14"/>
        <v>233.16245859287085</v>
      </c>
      <c r="H108" s="176">
        <v>788047.63</v>
      </c>
      <c r="I108" s="167">
        <v>3594222.11</v>
      </c>
      <c r="J108" s="162">
        <v>483428.51</v>
      </c>
      <c r="K108" s="163">
        <f>J108/H108*100</f>
        <v>61.34508773283158</v>
      </c>
      <c r="L108" s="163">
        <f>J108/I108*100</f>
        <v>13.450156812929961</v>
      </c>
    </row>
    <row r="109" spans="1:12" ht="34.5" customHeight="1">
      <c r="A109" s="140"/>
      <c r="B109" s="144" t="s">
        <v>135</v>
      </c>
      <c r="C109" s="162">
        <f>SUM(C110)</f>
        <v>2759</v>
      </c>
      <c r="D109" s="162">
        <v>2452</v>
      </c>
      <c r="E109" s="165"/>
      <c r="F109" s="163">
        <f t="shared" si="13"/>
        <v>0</v>
      </c>
      <c r="G109" s="166">
        <f t="shared" si="14"/>
        <v>112.52039151712887</v>
      </c>
      <c r="H109" s="168"/>
      <c r="I109" s="167">
        <f>I110</f>
        <v>0</v>
      </c>
      <c r="J109" s="165"/>
      <c r="K109" s="169"/>
      <c r="L109" s="169"/>
    </row>
    <row r="110" spans="1:12" ht="30">
      <c r="A110" s="140">
        <v>180404</v>
      </c>
      <c r="B110" s="142" t="s">
        <v>136</v>
      </c>
      <c r="C110" s="162">
        <v>2759</v>
      </c>
      <c r="D110" s="162">
        <v>2452</v>
      </c>
      <c r="E110" s="165"/>
      <c r="F110" s="163">
        <f t="shared" si="13"/>
        <v>0</v>
      </c>
      <c r="G110" s="166">
        <f t="shared" si="14"/>
        <v>112.52039151712887</v>
      </c>
      <c r="H110" s="168"/>
      <c r="I110" s="167"/>
      <c r="J110" s="165"/>
      <c r="K110" s="169"/>
      <c r="L110" s="169"/>
    </row>
    <row r="111" spans="1:12" ht="31.5">
      <c r="A111" s="140"/>
      <c r="B111" s="141" t="s">
        <v>137</v>
      </c>
      <c r="C111" s="162">
        <f>C112</f>
        <v>53171.89</v>
      </c>
      <c r="D111" s="162">
        <v>47365</v>
      </c>
      <c r="E111" s="162">
        <v>45556.96</v>
      </c>
      <c r="F111" s="163">
        <f t="shared" si="13"/>
        <v>85.67865464251881</v>
      </c>
      <c r="G111" s="166">
        <f t="shared" si="14"/>
        <v>112.25987543544811</v>
      </c>
      <c r="H111" s="168">
        <f>SUM(H113:H115)</f>
        <v>203972.6</v>
      </c>
      <c r="I111" s="167">
        <f>SUM(I113:I115)</f>
        <v>261800</v>
      </c>
      <c r="J111" s="165"/>
      <c r="K111" s="163">
        <f>J111/H111*100</f>
        <v>0</v>
      </c>
      <c r="L111" s="163">
        <f>J111/I111*100</f>
        <v>0</v>
      </c>
    </row>
    <row r="112" spans="1:12" ht="15">
      <c r="A112" s="140">
        <v>200700</v>
      </c>
      <c r="B112" s="142" t="s">
        <v>141</v>
      </c>
      <c r="C112" s="162">
        <v>53171.89</v>
      </c>
      <c r="D112" s="162">
        <v>47365</v>
      </c>
      <c r="E112" s="162">
        <v>45556.96</v>
      </c>
      <c r="F112" s="163">
        <f t="shared" si="13"/>
        <v>85.67865464251881</v>
      </c>
      <c r="G112" s="166">
        <f t="shared" si="14"/>
        <v>112.25987543544811</v>
      </c>
      <c r="H112" s="168"/>
      <c r="I112" s="167"/>
      <c r="J112" s="165"/>
      <c r="K112" s="169"/>
      <c r="L112" s="169"/>
    </row>
    <row r="113" spans="1:12" ht="30">
      <c r="A113" s="140">
        <v>240601</v>
      </c>
      <c r="B113" s="142" t="s">
        <v>138</v>
      </c>
      <c r="C113" s="162"/>
      <c r="D113" s="162"/>
      <c r="E113" s="165"/>
      <c r="F113" s="167"/>
      <c r="G113" s="166"/>
      <c r="H113" s="176">
        <v>203972.6</v>
      </c>
      <c r="I113" s="167">
        <v>216800</v>
      </c>
      <c r="J113" s="162">
        <v>34636.83</v>
      </c>
      <c r="K113" s="163">
        <f>J113/H113*100</f>
        <v>16.981119032654387</v>
      </c>
      <c r="L113" s="163">
        <f>J113/I113*100</f>
        <v>15.976397601476016</v>
      </c>
    </row>
    <row r="114" spans="1:12" ht="33.75" customHeight="1">
      <c r="A114" s="140">
        <v>240603</v>
      </c>
      <c r="B114" s="142" t="s">
        <v>139</v>
      </c>
      <c r="C114" s="162"/>
      <c r="D114" s="162"/>
      <c r="E114" s="165"/>
      <c r="F114" s="167"/>
      <c r="G114" s="166"/>
      <c r="H114" s="168"/>
      <c r="I114" s="167">
        <v>40000</v>
      </c>
      <c r="J114" s="165"/>
      <c r="K114" s="163"/>
      <c r="L114" s="163"/>
    </row>
    <row r="115" spans="1:12" ht="36" customHeight="1">
      <c r="A115" s="140">
        <v>240604</v>
      </c>
      <c r="B115" s="142" t="s">
        <v>140</v>
      </c>
      <c r="C115" s="162"/>
      <c r="D115" s="162"/>
      <c r="E115" s="165"/>
      <c r="F115" s="167"/>
      <c r="G115" s="166"/>
      <c r="H115" s="168"/>
      <c r="I115" s="167">
        <v>5000</v>
      </c>
      <c r="J115" s="165"/>
      <c r="K115" s="169"/>
      <c r="L115" s="169"/>
    </row>
    <row r="116" spans="1:12" ht="47.25" customHeight="1">
      <c r="A116" s="140">
        <v>250000</v>
      </c>
      <c r="B116" s="141" t="s">
        <v>142</v>
      </c>
      <c r="C116" s="162">
        <v>527480.09</v>
      </c>
      <c r="D116" s="162">
        <v>4402356</v>
      </c>
      <c r="E116" s="162">
        <v>864851.52</v>
      </c>
      <c r="F116" s="163">
        <f>E116/C116*100</f>
        <v>163.95908327080176</v>
      </c>
      <c r="G116" s="166">
        <f>C116/D116*100</f>
        <v>11.9817681714064</v>
      </c>
      <c r="H116" s="168"/>
      <c r="I116" s="167">
        <v>166800</v>
      </c>
      <c r="J116" s="165"/>
      <c r="K116" s="169"/>
      <c r="L116" s="169"/>
    </row>
    <row r="117" spans="1:12" ht="23.25" customHeight="1" thickBot="1">
      <c r="A117" s="145"/>
      <c r="B117" s="146" t="s">
        <v>143</v>
      </c>
      <c r="C117" s="147">
        <f>C83+C84+C85+C86+C87+C97+C98+C99+C103+C109+C111+C116</f>
        <v>173163353.62</v>
      </c>
      <c r="D117" s="147">
        <f>D83+D84+D85+D86+D87+D97+D98+D99+D103+D109+D111+D116+D102</f>
        <v>199703481.51000002</v>
      </c>
      <c r="E117" s="171">
        <f>E83+E84+E85+E86+E87+E97+E98+E99+E103+E109+E111+E116+E102</f>
        <v>176657985.83</v>
      </c>
      <c r="F117" s="172">
        <f>E117/C117*100</f>
        <v>102.01811303427908</v>
      </c>
      <c r="G117" s="178">
        <f>C117/D117*100</f>
        <v>86.71023274640756</v>
      </c>
      <c r="H117" s="173">
        <f>H83+H84+H85+H86+H87+H97+H99+H100+H103+H111+H116+H98+H102</f>
        <v>18963400.830000002</v>
      </c>
      <c r="I117" s="174">
        <f>I83+I84+I85+I86+I87+I97+I99+I100+I103+I111+I98+I116+I102</f>
        <v>33495234.88</v>
      </c>
      <c r="J117" s="174">
        <f>J83+J84+J85+J86+J87+J97+J99+J100+J103+J111+J98+J116+J102+J113</f>
        <v>17940758.65</v>
      </c>
      <c r="K117" s="175">
        <f>J117/H117*100</f>
        <v>94.60728490017367</v>
      </c>
      <c r="L117" s="175">
        <f>J117/I117*100</f>
        <v>53.56212223701235</v>
      </c>
    </row>
    <row r="118" spans="6:12" ht="15">
      <c r="F118" s="150"/>
      <c r="G118" s="150"/>
      <c r="H118" s="150"/>
      <c r="I118" s="150"/>
      <c r="J118" s="150"/>
      <c r="K118" s="150"/>
      <c r="L118" s="150"/>
    </row>
    <row r="119" spans="6:12" ht="15">
      <c r="F119" s="150"/>
      <c r="G119" s="150"/>
      <c r="H119" s="150"/>
      <c r="I119" s="150"/>
      <c r="J119" s="150"/>
      <c r="K119" s="150"/>
      <c r="L119" s="150"/>
    </row>
    <row r="120" spans="2:12" ht="32.25" customHeight="1">
      <c r="B120" s="156" t="s">
        <v>158</v>
      </c>
      <c r="C120" s="65"/>
      <c r="D120" s="65"/>
      <c r="E120" s="156" t="s">
        <v>159</v>
      </c>
      <c r="F120" s="157"/>
      <c r="G120" s="150"/>
      <c r="H120" s="150"/>
      <c r="I120" s="150"/>
      <c r="J120" s="150"/>
      <c r="K120" s="150"/>
      <c r="L120" s="150"/>
    </row>
    <row r="121" spans="1:10" ht="18">
      <c r="A121" s="148"/>
      <c r="G121" s="148"/>
      <c r="H121" s="148"/>
      <c r="I121" s="148"/>
      <c r="J121" s="148"/>
    </row>
    <row r="122" spans="2:5" ht="18">
      <c r="B122" s="156" t="s">
        <v>160</v>
      </c>
      <c r="E122" s="156" t="s">
        <v>161</v>
      </c>
    </row>
  </sheetData>
  <mergeCells count="19">
    <mergeCell ref="A7:A9"/>
    <mergeCell ref="C7:G7"/>
    <mergeCell ref="C8:C9"/>
    <mergeCell ref="D8:D9"/>
    <mergeCell ref="E8:E9"/>
    <mergeCell ref="F8:G8"/>
    <mergeCell ref="B4:K4"/>
    <mergeCell ref="B5:K5"/>
    <mergeCell ref="B7:B9"/>
    <mergeCell ref="K8:L8"/>
    <mergeCell ref="H7:L7"/>
    <mergeCell ref="H8:H9"/>
    <mergeCell ref="I8:I9"/>
    <mergeCell ref="J8:J9"/>
    <mergeCell ref="B81:K81"/>
    <mergeCell ref="B10:K10"/>
    <mergeCell ref="B75:K75"/>
    <mergeCell ref="D77:F77"/>
    <mergeCell ref="I77:K77"/>
  </mergeCells>
  <printOptions/>
  <pageMargins left="0.71" right="0.75" top="0.27" bottom="0.5" header="0.26" footer="0.5"/>
  <pageSetup fitToHeight="7" horizontalDpi="600" verticalDpi="600" orientation="landscape" paperSize="9" scale="56" r:id="rId1"/>
  <rowBreaks count="4" manualBreakCount="4">
    <brk id="32" max="11" man="1"/>
    <brk id="61" max="11" man="1"/>
    <brk id="69" max="11" man="1"/>
    <brk id="1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22" t="s">
        <v>15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>
      <c r="A2" s="8"/>
      <c r="B2" s="9"/>
      <c r="K2" s="10" t="s">
        <v>16</v>
      </c>
    </row>
    <row r="3" spans="1:11" ht="13.5" customHeight="1">
      <c r="A3" s="223"/>
      <c r="B3" s="223"/>
      <c r="C3" s="221" t="s">
        <v>1</v>
      </c>
      <c r="D3" s="221"/>
      <c r="E3" s="221"/>
      <c r="F3" s="221" t="s">
        <v>2</v>
      </c>
      <c r="G3" s="221"/>
      <c r="H3" s="221"/>
      <c r="I3" s="221" t="s">
        <v>3</v>
      </c>
      <c r="J3" s="221"/>
      <c r="K3" s="221"/>
    </row>
    <row r="4" spans="1:11" ht="68.25" customHeight="1">
      <c r="A4" s="224"/>
      <c r="B4" s="224"/>
      <c r="C4" s="4" t="s">
        <v>11</v>
      </c>
      <c r="D4" s="5" t="s">
        <v>12</v>
      </c>
      <c r="E4" s="6" t="s">
        <v>10</v>
      </c>
      <c r="F4" s="4" t="s">
        <v>11</v>
      </c>
      <c r="G4" s="5" t="s">
        <v>12</v>
      </c>
      <c r="H4" s="6" t="s">
        <v>10</v>
      </c>
      <c r="I4" s="4" t="s">
        <v>11</v>
      </c>
      <c r="J4" s="5" t="s">
        <v>12</v>
      </c>
      <c r="K4" s="6" t="s">
        <v>10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17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18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19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20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21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22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23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24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25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26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22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27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28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29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30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31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32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33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34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35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36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37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38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39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40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41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42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43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44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45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46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47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48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49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2014-07-17T12:54:59Z</cp:lastPrinted>
  <dcterms:created xsi:type="dcterms:W3CDTF">2003-02-25T12:47:02Z</dcterms:created>
  <dcterms:modified xsi:type="dcterms:W3CDTF">2014-08-26T13:19:30Z</dcterms:modified>
  <cp:category/>
  <cp:version/>
  <cp:contentType/>
  <cp:contentStatus/>
</cp:coreProperties>
</file>